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30" yWindow="90" windowWidth="22425" windowHeight="7050"/>
  </bookViews>
  <sheets>
    <sheet name="CONCENTRADO E023" sheetId="1" r:id="rId1"/>
  </sheets>
  <definedNames>
    <definedName name="_xlnm._FilterDatabase" localSheetId="0" hidden="1">'CONCENTRADO E023'!#REF!</definedName>
    <definedName name="_xlnm.Print_Area" localSheetId="0">'CONCENTRADO E023'!$A$1:$S$161</definedName>
    <definedName name="_xlnm.Print_Titles" localSheetId="0">'CONCENTRADO E023'!$1:$13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31" i="1"/>
  <c r="H129"/>
  <c r="F131"/>
  <c r="F129"/>
  <c r="H127"/>
  <c r="F127"/>
  <c r="E127"/>
  <c r="D127"/>
  <c r="H27" l="1"/>
  <c r="F27"/>
  <c r="E27"/>
  <c r="D27"/>
  <c r="E137" l="1"/>
  <c r="F137" s="1"/>
  <c r="D137"/>
  <c r="D107"/>
  <c r="H107"/>
  <c r="F107"/>
  <c r="E107"/>
  <c r="D121"/>
  <c r="L155"/>
  <c r="L157"/>
  <c r="D117"/>
  <c r="D155" s="1"/>
  <c r="E121"/>
  <c r="E117" s="1"/>
  <c r="H119"/>
  <c r="D156"/>
  <c r="H139"/>
  <c r="H141"/>
  <c r="F31"/>
  <c r="L146"/>
  <c r="H31"/>
  <c r="H29"/>
  <c r="E17"/>
  <c r="D17"/>
  <c r="H19"/>
  <c r="H21"/>
  <c r="E81"/>
  <c r="H81" s="1"/>
  <c r="F141"/>
  <c r="F139"/>
  <c r="F119"/>
  <c r="H111"/>
  <c r="F111"/>
  <c r="H109"/>
  <c r="F109"/>
  <c r="H101"/>
  <c r="F101"/>
  <c r="H99"/>
  <c r="F99"/>
  <c r="D97"/>
  <c r="H97" s="1"/>
  <c r="L153" s="1"/>
  <c r="E97"/>
  <c r="H91"/>
  <c r="F91"/>
  <c r="H89"/>
  <c r="F89"/>
  <c r="D87"/>
  <c r="E87"/>
  <c r="F81"/>
  <c r="H79"/>
  <c r="F79"/>
  <c r="D77"/>
  <c r="H71"/>
  <c r="F71"/>
  <c r="H69"/>
  <c r="F69"/>
  <c r="D67"/>
  <c r="E67"/>
  <c r="E47"/>
  <c r="D47"/>
  <c r="F51"/>
  <c r="H51"/>
  <c r="H61"/>
  <c r="F61"/>
  <c r="H59"/>
  <c r="F59"/>
  <c r="E57"/>
  <c r="D57"/>
  <c r="H49"/>
  <c r="F49"/>
  <c r="H41"/>
  <c r="F41"/>
  <c r="H39"/>
  <c r="F39"/>
  <c r="E37"/>
  <c r="D37"/>
  <c r="H37" s="1"/>
  <c r="F29"/>
  <c r="F21"/>
  <c r="F19"/>
  <c r="H47"/>
  <c r="L148" s="1"/>
  <c r="F47"/>
  <c r="L156" l="1"/>
  <c r="F67"/>
  <c r="E77"/>
  <c r="H77" s="1"/>
  <c r="L151" s="1"/>
  <c r="H67"/>
  <c r="L150" s="1"/>
  <c r="D150"/>
  <c r="F57"/>
  <c r="H57"/>
  <c r="L149" s="1"/>
  <c r="H137"/>
  <c r="D157"/>
  <c r="L154"/>
  <c r="D148"/>
  <c r="F121"/>
  <c r="H121"/>
  <c r="D146"/>
  <c r="F117"/>
  <c r="H117"/>
  <c r="F17"/>
  <c r="H17"/>
  <c r="L145" s="1"/>
  <c r="F97"/>
  <c r="D153"/>
  <c r="H87"/>
  <c r="L152" s="1"/>
  <c r="F87"/>
  <c r="L147"/>
  <c r="D147"/>
  <c r="F37"/>
  <c r="F77" l="1"/>
  <c r="D151"/>
  <c r="D149"/>
  <c r="D154"/>
  <c r="D145"/>
  <c r="D152"/>
</calcChain>
</file>

<file path=xl/sharedStrings.xml><?xml version="1.0" encoding="utf-8"?>
<sst xmlns="http://schemas.openxmlformats.org/spreadsheetml/2006/main" count="348" uniqueCount="117">
  <si>
    <t>COMISION COORDINADORA DE INSTITUTOS NACIONALES DE SALUD</t>
  </si>
  <si>
    <t>Y HOSPITALES DE ALTA ESPECIALIDAD</t>
  </si>
  <si>
    <t>MATRIZ DE INDICADORES PARA RESULTADOS (MIR)</t>
  </si>
  <si>
    <t>Coordinación de Proyectos Estratégicos</t>
  </si>
  <si>
    <t>Clave entidad/unidad:</t>
  </si>
  <si>
    <t>Entidad/unidad: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</si>
  <si>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</si>
  <si>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</si>
  <si>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</si>
  <si>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</si>
  <si>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</si>
  <si>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</si>
  <si>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</si>
  <si>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</si>
  <si>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</si>
  <si>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</si>
  <si>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</si>
  <si>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</si>
  <si>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</si>
  <si>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</si>
  <si>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</si>
  <si>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</si>
  <si>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</si>
  <si>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</si>
  <si>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</si>
  <si>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</si>
  <si>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</si>
  <si>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</si>
  <si>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</si>
  <si>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</si>
  <si>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</si>
  <si>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</si>
  <si>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</si>
  <si>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</si>
  <si>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</si>
  <si>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PP:   E023</t>
  </si>
  <si>
    <t>"ATENCIÓN A LA SALUD"</t>
  </si>
  <si>
    <t>Porcentaje de pacientes referidos por instituciones públicas de salud a los que se les apertura expediente clínico institucional
FÓRMULA: VARIABLE1 / VARIABLE2 X 100</t>
  </si>
  <si>
    <t xml:space="preserve">Número de pacientes que han sido referidos por instituciones públicas de salud a los cuales se les apertura expediente clínico institucional en el periodo de evaluación </t>
  </si>
  <si>
    <t>Porcentaje de egresos hospitalarios por mejoría y curación
FÓRMULA: VARIABLE1 / VARIABLE2 X 100</t>
  </si>
  <si>
    <t xml:space="preserve">Número de egresos hospitalarios por mejoría y curación </t>
  </si>
  <si>
    <t>Porcentaje de usuarios con percepción de 
satisfacción de la calidad de la atención médica ambulatoria recibida superior a 80 puntos  
FÓRMULA: VARIABLE1 / VARIABLE2 X 100</t>
  </si>
  <si>
    <t xml:space="preserve">Número de usuarios en atención ambulatoria que manifestaron una calificación de percepción 
de satisfacción de la calidad de la atención recibida superior a 80 puntos </t>
  </si>
  <si>
    <t>Porcentaje de sesiones de rehabilitación especializadas realizadas respecto al total realizado
FÓRMULA: VARIABLE1 / VARIABLE2 X 100</t>
  </si>
  <si>
    <t>Número de sesiones de rehabilitación especializadas realizadas</t>
  </si>
  <si>
    <t>Porcentaje de procedimientos diagnósticos de alta especialidad realizados
FÓRMULA: VARIABLE1 / VARIABLE2 X 100</t>
  </si>
  <si>
    <t xml:space="preserve">Número de procedimientos diagnósticos ambulatorios realizados considerados de alta especialidad por la institución </t>
  </si>
  <si>
    <t>Porcentaje de procedimientos terapéuticos ambulatorios de alta especialidad realizados
FÓRMULA: VARIABLE1 / VARIABLE2 X 100</t>
  </si>
  <si>
    <t xml:space="preserve">Número de procedimientos terapéuticos ambulatorios realizados considerados de alta especialidad por la institución </t>
  </si>
  <si>
    <t>Porcentaje de usuarios con percepción de 
satisfacción de la calidad de la atención médica hospitalaria recibida superior a 80 puntos
FÓRMULA: VARIABLE1 / VARIABLE2 X 100</t>
  </si>
  <si>
    <t xml:space="preserve">Número de usuarios en atención hospitalaria que manifestaron una calificación de percepción de satisfacción de la calidad de la atención recibida superior a 80 puntos </t>
  </si>
  <si>
    <t>Porcentaje  de expedientes clínicos revisados aprobados conforme a la NOM SSA 004
FÓRMULA: VARIABLE1 / VARIABLE2 X 100</t>
  </si>
  <si>
    <t xml:space="preserve">Número de expedientes clínicos revisados que cumplen con los criterios de la NOM SSA 004 </t>
  </si>
  <si>
    <t>Porcentaje de ocupación hospitalaria
FÓRMULA: VARIABLE1 / VARIABLE2 X 100</t>
  </si>
  <si>
    <t xml:space="preserve">Número de días paciente durante el período
</t>
  </si>
  <si>
    <t xml:space="preserve">Promedio de días estancia 
FÓRMULA: VARIABLE1 / VARIABLE2 </t>
  </si>
  <si>
    <t xml:space="preserve">Número de días estancia
</t>
  </si>
  <si>
    <t xml:space="preserve">Total de egresos hospitalarios
</t>
  </si>
  <si>
    <t>Proporción de consultas de primera vez respecto a preconsultas
FÓRMULA: VARIABLE1 / VARIABLE2 X 100</t>
  </si>
  <si>
    <t xml:space="preserve">Número de consultas de primera vez otorgadas en el periodo </t>
  </si>
  <si>
    <t>Tasa de infección nosocomial (por mil días de estancia hospitalaria)
FÓRMULA: VARIABLE1 / VARIABLE2 X 1000</t>
  </si>
  <si>
    <t xml:space="preserve">Número de episodios de infecciones nosocomiales registrados en el periodo 
de reporte </t>
  </si>
  <si>
    <t xml:space="preserve">Total de pacientes a los cuales se les apertura expediente clínico en el periodo de evaluación 
</t>
  </si>
  <si>
    <t xml:space="preserve">Total de egresos hospitalarios </t>
  </si>
  <si>
    <t xml:space="preserve">Total de usuarios en atención ambulatoria encuestados
</t>
  </si>
  <si>
    <t xml:space="preserve">Total de sesiones de rehabilitación realizadas </t>
  </si>
  <si>
    <t xml:space="preserve">Total de procedimientos diagnósticos ambulatorios realizados </t>
  </si>
  <si>
    <t xml:space="preserve">Total de procedimientos terapéuticos ambulatorios realizados </t>
  </si>
  <si>
    <t>Eficacia en el otorgamiento de consulta 
programada (primera vez, subsecuente, preconsulta, urgencias) 
FÓRMULA: VARIABLE1 / VARIABLE2 X 100</t>
  </si>
  <si>
    <t xml:space="preserve">Número de consultas realizadas 
(primera vez, subsecuente,  
preconsulta, urgencias) </t>
  </si>
  <si>
    <t>Número de consultas programadas (primera vez, subsecuente, preconsulta, urgencias)</t>
  </si>
  <si>
    <t xml:space="preserve">Total de usuarios en atención hospitalaria encuestados
</t>
  </si>
  <si>
    <t xml:space="preserve">Total de expedientes revisados por el Comité del expediente clínico institucional </t>
  </si>
  <si>
    <t xml:space="preserve">Número de días cama durante el período </t>
  </si>
  <si>
    <t xml:space="preserve">Número de preconsultas otorgadas en el periodo </t>
  </si>
  <si>
    <t xml:space="preserve">Total de días estancia en el periodo de reporte </t>
  </si>
  <si>
    <t>VALIDADOR</t>
  </si>
  <si>
    <t>OBSERVACIÓN DE LAS EXPLICACIONES</t>
  </si>
  <si>
    <t xml:space="preserve">CALIFICACIÓN </t>
  </si>
  <si>
    <t>INDICADOR 5</t>
  </si>
  <si>
    <t>INDICADOR 9</t>
  </si>
  <si>
    <t>INDICADOR 14</t>
  </si>
  <si>
    <t>INDICADOR 1</t>
  </si>
  <si>
    <t>INDICADOR 2</t>
  </si>
  <si>
    <t>INDICADOR 3</t>
  </si>
  <si>
    <t>INDICADOR 4</t>
  </si>
  <si>
    <t>INDICADOR 6</t>
  </si>
  <si>
    <t>INDICADOR 7</t>
  </si>
  <si>
    <t>INDICADOR 8</t>
  </si>
  <si>
    <t>INDICADOR 11</t>
  </si>
  <si>
    <t>INDICADOR 12</t>
  </si>
  <si>
    <t>INDICADOR 13</t>
  </si>
  <si>
    <t xml:space="preserve">        EVALUACIÓN DE CUMPLIMIENTO DE METAS PERÍODO ENERO - JUNIO 2018</t>
  </si>
  <si>
    <t>NCA</t>
  </si>
  <si>
    <t>INSTITUTO NACIONAL DE CARDIOLOGÍA IGNACIO CHÁVEZ</t>
  </si>
  <si>
    <t>El Indicador se alcanzó de acuerdo a lo programado.</t>
  </si>
  <si>
    <t xml:space="preserve">
No se registra riesgo ya que se ha proporcionado atención a la población referida y se ha aperturado expediente como paciente del instituto. Asimismo se realizó la reprogramación de este indicador en la primera reunión ordinaria del Órgano de Gobierno del presente ejercicio.</t>
  </si>
  <si>
    <t xml:space="preserve">
Se llevó a cabo una reprogramación de este indicador, mediante solicitud de acuerdo en la XCI Reunión de Órgano de Gobierno, celebrada el pasado 9 de mayo del año en curso, la cual fue autorizada y se espera que el próximo mes de julio se realice el ajuste de metas ante la SHCP.</t>
  </si>
  <si>
    <t>No existe riesgo ya que después de la conclusión de obra de remodelación del octavo piso, ha ingresado un mayor número de pacientes al servicio de hospitalización.</t>
  </si>
  <si>
    <t>No existe riesgo, ya que se lleva a cabo la debida valoración a los pacientes atendidos en consulta de primera vez en el Servicio de Rehabilitación Cardíaca para su aceptación y su integración al Programa de Integral de Actividades con el objetivo de mejorar su calidad de vida para reincorporarse a su vida cotidiana y productiva.</t>
  </si>
  <si>
    <t xml:space="preserve">
Se llevó a cabo una reprogramación de este indicador, mediante solicitud de acuerdo en la XCI Reunión de Órgano de Gobierno, celebrada el pasado 9 de mayo del año en curso, la cual fue autorizada y se espera que el próximo mes de julio se realice el ajuste de metas ante la SHCP.
</t>
  </si>
  <si>
    <t xml:space="preserve">
No se identifica riesgo, ya que se lleva a cabo un monitoreo de los procedimientos terapéuticos, con el objeto de mejorar la información en los periodos subsecuentes para su reporte oportuno.</t>
  </si>
  <si>
    <t xml:space="preserve">
No se identifica riesgo, ya que los resultados de las encuestas realizadas en el área hospitalaria, evaluan satisfactoriamente el proceso de atención a pacientes y familiares.</t>
  </si>
  <si>
    <t xml:space="preserve">Al cierre del primer semestre se obtuvo el 83.2% de expedientes clínicos que cumplen con los criterios de la NOM SSA 004 con 99 aprobados de 119 revisados; la programación fue del 84.1% con 116 a cumplir con la norma de 138 expedientes a revisar. Es importante mencionar que se mantiene la capacitación de los residentes de reciente ingreso, en el proceso de revisión y cumplimiento con los criterios de la NOM 004. 
El cumplmiento que se alcanzó fue del 98.9% que de acuerdo al criterio de la SHCP, el semáforo se situa en color verde. </t>
  </si>
  <si>
    <t xml:space="preserve">
Se mantiene un monitoreo del proceso de evaluación de los expedientes clínicos con el debido cumplimento de la documentación de las actividades clínicas realizadas a los pacientes.</t>
  </si>
  <si>
    <t>Al cierre del primer semestre se obtuvo el 34.9% de pacientes referidos por instituciones públicas de salud a los que se les aperturó expediente clínico con 809 de un total de 2,317; la programación fue del 20.0% con 655 pacientes referidos con posible apertura de expediente de un total de 3,276.  Es importante mencionar el crecimiento de la población abierta que demanda atención especializada referida de hospitales de segundo nivel y hospitales de alta especialidad. 
El cumplimiento que se alcanzó fue del 174.5% señalando un semáforo de color rojo conforme al criterio de la SHCP.</t>
  </si>
  <si>
    <t>Al cierre del primer semestre se alcanzó 92.6% de egresos por mejoría con 2,387 de un total de 2,579 egresos; la programación fue del 87.0% con 2,480 egresos por mejoría de 2,850 egresos. Se destaca que los procedimientos terapéuticos por hemodinámica presentan un menor riesgo a los pacientes y les permite una recuperación más rápida.  A su vez, en los meses de mayo y junio ha ingresado un mayor número de pacientes a hospitalización, debido a la conclusión de obra de remodelación del octavo piso, lo cual tuvo un efecto con el resultado de la variable 2.  
El cumplimiento que se alcanzó fue del 106.4%, señalando un semáforo de color amarillo conforme al criterio de la SHCP.</t>
  </si>
  <si>
    <t>Al concluir el primer semestre se alcanzó el 92.4% con 763 usuarios con percepción satisfactoria de la calidad en la atención médica ambulatoria de un total de 826 usuarios encuestados; la programación fue del 90.5% con 833 usuarios posiblemente satisfechos de un total de 920 a encuestar. Es importante mencionar que se mantiene el nivel de satisfacción aún cuando el número de usuarios satisfechos es menor a lo programado. 
El cumplimiento obtenido fue del 102.1% situando al indicador en semáforo en color verde conforme al criterio de la SHCP.</t>
  </si>
  <si>
    <t>Al concluir el cierre del primer semestre se alcanzó el 75.5% de sesiones de rehabilitación realizadas con 5,196 de un total de 6,884 sesiones; la programación fue del 81.5% con 5,511 sesiones especializadas de un total de 6,762.  Es importante mencionar que el apego al Programa Integral de Rehabilitación Cardiaca permite a los pacientes la integración a sus actividades de manera más rápida.  El cumplimiento que se alcanzó fue del 92.6% señalando un semáforo de color amarillo conforme al criterio de la SHCP.</t>
  </si>
  <si>
    <t xml:space="preserve">Al cierre del primer semestre se alcanzó el 100.0% de procedimientos terapéuticos ambulatorios de alta especialidad realizados con 84, siendo este mismo número el total de procedimientos terapéuticos realizados por hemodinámica vía radial.  La programación fue del 100.0% con 125 procedimientos terapéuticos. Cabe mencionar que de este indicador no se contaba con antecedentes para efectos de llevar a cabo su programación, por lo que actualmente se sigue un monitoreo de estos procedimientos, a efecto de mejorar la información subsecuente. 
El cumplimiento que se alcanzó fue del 100.0% señalando un semáforo de color verde conforme al criterio de la SHCP.  </t>
  </si>
  <si>
    <t>Al cierre del primer semestre se alcanzó el 88.1% de usuarios con percepción de satisfacción de la calidad de la atención médica hospitalaria recibida superior a 80 puntos con 737 usuarios satisfechos, de 837 encuestados; la programación fue del 90.0% con 430 usuarios a satisfacer de 478 a encuestar. Cabe mencionar que la Unidad de Calidad ha implementado estrategías con la participación de un equipo coordinado por personal de trabajo social para su aplicación en algunos de los servicios, así como el reforzamiento en el servicio de unidad coronaria, lo cual ha elevado el  número de encuestas aplicadas. Lo anterior, permite conocer la percepción de los usuarios y posibilita la mejora en la calidad de la atención.
El cumplimiento que se alcanzó fue del 97.9 % señalando un semafóro de color verde conforme al criterio de la SHCP</t>
  </si>
  <si>
    <t>Al cierre del primer semestre se obtuvo un promedio de 10.4 días estancia con 26,889 días y 2,579 egresos hospitalarios, el promedio programado fue de 10.2 días estancia con 29,017 días y 2,850 egresos. Es importante mencionar que por la complejidad de las patologías que presentan los pacientes, principalmente los de alto riesgo, requieren de cuidados críticos ya que un gran número de los pacientes presentan comorbilidad, lo que a su vez deriva en una mayor estancia hospitalaria. 
El cumplimiento alcanzado fue del 102.0% situando al indicador en semáforo de color verde conforme al criterio de la SHCP.</t>
  </si>
  <si>
    <t>Al cierre del primer semestre se obtuvo el 84.9% en la proporción de consultas de primera vez con respecto a las preconsultas con 1,263 consultas otorgadas de primera vez y 1,487 preconsultas; la programación fue del 75.0% con 1,904 consultas de primera vez y 2,539 preconsultas. Cabe mencionar que la disminución en ambas variables es un efecto de los requisitos de referencia médica de una institución pública para la aceptación de la población abierta con alguna cardiopatía. 
El cumplimiento alcanzado fue del 113.2% señalando un semáforo de color rojo.</t>
  </si>
  <si>
    <t xml:space="preserve">
No existen riesgos ya que con el apego al sistema de referencia de instituciones públicas se pretende optimizar la atención médica especializada a los pacientes que presentan alguna cardiopatía y requieren de este servicio.  A su vez, se hizo reprogramación del indicador.</t>
  </si>
  <si>
    <t>Al cierre del primer semestre se alcanzó una tasa de infección nosocomial de 4.9 por mil días estancia con 133 episodios y 26,889 días estancia; la programación fue de 5.0 con 145 episodios y 29,017 días estancia. El resultado obtenido muestra el cumplimiento de las acciones establecidas en el Programa de Calidad y Seguridad del Paciente, en el cual se incluyen los programas "Prevención y control de infecciones" así como el "Programa efectivo de higiene de manos". 
El cumplimiento de meta que se alcanzó fue del 98.0% señalando un semáforo de color verde conforme al criterio de la SHCP</t>
  </si>
  <si>
    <t xml:space="preserve">
No se identifica riesgo, ya que se estan recibiendo a usuarios que demandan atención especializada con la debida documentación de referencia de hospitales de segundo nivel y hospitales de alta especialidad o de institutos del sector salud.</t>
  </si>
  <si>
    <t>Al cierre del primer semestre se obtuvo el 93.4% de eficacia en el otorgamiento de consulta programada con 62,660 otorgadas de un total de 67,100 programadas, la proyección fue de 99.2% para que se realizara un total de 66,580 consultas. Cabe mencionar que durante el primer timestre se otorgó un menor número de consultas por los días de asueto de ese periodo, así como en el mes de junio, principalmente en las cosultas subsecuentes. A su vez, la aceptación de pacientes en el servicio de consulta externa requiere de la referencia de alguna institución de salud pública. 
El cumplimiento de meta alcanzado fue del 94.2% señalando color amarillo conforme al criterio de la SHCP.</t>
  </si>
</sst>
</file>

<file path=xl/styles.xml><?xml version="1.0" encoding="utf-8"?>
<styleSheet xmlns="http://schemas.openxmlformats.org/spreadsheetml/2006/main">
  <numFmts count="1">
    <numFmt numFmtId="164" formatCode="#,##0.0"/>
  </numFmts>
  <fonts count="27">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14"/>
      <color theme="1"/>
      <name val="Calibri"/>
      <family val="2"/>
      <scheme val="minor"/>
    </font>
    <font>
      <b/>
      <sz val="22"/>
      <color theme="1"/>
      <name val="Calibri"/>
      <family val="2"/>
      <scheme val="minor"/>
    </font>
    <font>
      <b/>
      <sz val="24"/>
      <color theme="1"/>
      <name val="Calibri"/>
      <family val="2"/>
      <scheme val="minor"/>
    </font>
    <font>
      <sz val="16"/>
      <name val="Arial"/>
      <family val="2"/>
    </font>
    <font>
      <b/>
      <i/>
      <sz val="18"/>
      <name val="Arial"/>
      <family val="2"/>
    </font>
    <font>
      <sz val="24"/>
      <color theme="1"/>
      <name val="Calibri"/>
      <family val="2"/>
      <scheme val="minor"/>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sz val="36"/>
      <color theme="1"/>
      <name val="Calibri"/>
      <family val="2"/>
      <scheme val="minor"/>
    </font>
    <font>
      <sz val="48"/>
      <color theme="1"/>
      <name val="Calibri"/>
      <family val="2"/>
      <scheme val="minor"/>
    </font>
    <font>
      <b/>
      <sz val="28"/>
      <name val="Arial"/>
      <family val="2"/>
    </font>
    <font>
      <sz val="18"/>
      <name val="Arial"/>
      <family val="2"/>
    </font>
    <font>
      <sz val="18"/>
      <color theme="1"/>
      <name val="Calibri"/>
      <family val="2"/>
      <scheme val="minor"/>
    </font>
    <font>
      <b/>
      <sz val="26"/>
      <name val="Calibri"/>
      <family val="2"/>
      <scheme val="minor"/>
    </font>
    <font>
      <b/>
      <sz val="24"/>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
      <patternFill patternType="solid">
        <fgColor theme="5" tint="0.39997558519241921"/>
        <bgColor indexed="64"/>
      </patternFill>
    </fill>
  </fills>
  <borders count="2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xf numFmtId="0" fontId="6" fillId="0" borderId="0"/>
  </cellStyleXfs>
  <cellXfs count="164">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0" fillId="2" borderId="0" xfId="0" applyFill="1" applyAlignment="1" applyProtection="1"/>
    <xf numFmtId="0" fontId="6" fillId="2" borderId="0" xfId="1" applyFill="1" applyProtection="1"/>
    <xf numFmtId="0" fontId="1" fillId="2" borderId="0" xfId="1" applyFont="1" applyFill="1" applyProtection="1"/>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9" fillId="0" borderId="0" xfId="0" applyFont="1" applyAlignment="1" applyProtection="1"/>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0" fillId="0" borderId="0" xfId="0" applyFill="1" applyProtection="1"/>
    <xf numFmtId="0" fontId="10" fillId="0" borderId="0" xfId="1" applyFont="1" applyFill="1" applyBorder="1" applyAlignment="1" applyProtection="1">
      <alignment horizontal="center" vertical="center"/>
    </xf>
    <xf numFmtId="0" fontId="17" fillId="0" borderId="7" xfId="0" applyFont="1" applyFill="1" applyBorder="1" applyAlignment="1" applyProtection="1">
      <alignment horizontal="left" vertical="center" wrapText="1"/>
    </xf>
    <xf numFmtId="3" fontId="18" fillId="0" borderId="7" xfId="0" applyNumberFormat="1" applyFont="1" applyFill="1" applyBorder="1" applyAlignment="1" applyProtection="1">
      <alignment horizontal="center" vertical="center" wrapText="1"/>
      <protection locked="0"/>
    </xf>
    <xf numFmtId="164" fontId="13" fillId="0" borderId="7" xfId="0" applyNumberFormat="1" applyFont="1" applyFill="1" applyBorder="1" applyAlignment="1" applyProtection="1">
      <alignment horizontal="center" vertical="center" wrapText="1"/>
    </xf>
    <xf numFmtId="49" fontId="8" fillId="0" borderId="7" xfId="0" applyNumberFormat="1" applyFont="1" applyFill="1" applyBorder="1" applyAlignment="1" applyProtection="1">
      <alignment horizontal="left" vertical="top" wrapText="1"/>
      <protection locked="0"/>
    </xf>
    <xf numFmtId="49" fontId="8" fillId="0" borderId="5" xfId="0" applyNumberFormat="1" applyFont="1" applyFill="1" applyBorder="1" applyAlignment="1" applyProtection="1">
      <alignment horizontal="left" vertical="top" wrapText="1"/>
      <protection locked="0"/>
    </xf>
    <xf numFmtId="0" fontId="22" fillId="0" borderId="9" xfId="0" applyFont="1" applyFill="1" applyBorder="1" applyAlignment="1" applyProtection="1">
      <alignment horizontal="center" vertical="center"/>
    </xf>
    <xf numFmtId="0" fontId="23" fillId="2" borderId="0" xfId="1" applyFont="1" applyFill="1" applyProtection="1"/>
    <xf numFmtId="0" fontId="3" fillId="2" borderId="0" xfId="1" applyFont="1" applyFill="1" applyProtection="1"/>
    <xf numFmtId="0" fontId="3" fillId="2" borderId="0" xfId="0" applyFont="1" applyFill="1" applyAlignment="1" applyProtection="1"/>
    <xf numFmtId="0" fontId="24" fillId="2" borderId="0" xfId="0" applyFont="1" applyFill="1" applyProtection="1"/>
    <xf numFmtId="0" fontId="24" fillId="0" borderId="0" xfId="0" applyFont="1" applyProtection="1"/>
    <xf numFmtId="0" fontId="3" fillId="5" borderId="0" xfId="0" applyFont="1" applyFill="1" applyBorder="1" applyAlignment="1" applyProtection="1">
      <alignment horizontal="left" vertical="center" wrapText="1"/>
    </xf>
    <xf numFmtId="0" fontId="3" fillId="8" borderId="18" xfId="0" applyFont="1" applyFill="1" applyBorder="1" applyAlignment="1" applyProtection="1">
      <alignment horizontal="center" vertical="center" wrapText="1"/>
    </xf>
    <xf numFmtId="0" fontId="3" fillId="5" borderId="22" xfId="0" applyFont="1" applyFill="1" applyBorder="1" applyAlignment="1" applyProtection="1">
      <alignment horizontal="center" vertical="center" wrapText="1"/>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0" fontId="22" fillId="7" borderId="3" xfId="0" applyFont="1" applyFill="1" applyBorder="1" applyAlignment="1" applyProtection="1">
      <alignment horizontal="center" vertical="center"/>
    </xf>
    <xf numFmtId="0" fontId="22" fillId="7" borderId="8" xfId="0" applyFont="1" applyFill="1" applyBorder="1" applyAlignment="1" applyProtection="1">
      <alignment horizontal="center" vertical="center"/>
    </xf>
    <xf numFmtId="0" fontId="22" fillId="7" borderId="11" xfId="0" applyFont="1" applyFill="1" applyBorder="1" applyAlignment="1" applyProtection="1">
      <alignment horizontal="center" vertical="center"/>
    </xf>
    <xf numFmtId="3" fontId="13" fillId="0" borderId="3" xfId="0" applyNumberFormat="1" applyFont="1" applyFill="1" applyBorder="1" applyAlignment="1" applyProtection="1">
      <alignment horizontal="center" vertical="center" wrapText="1"/>
      <protection locked="0"/>
    </xf>
    <xf numFmtId="3" fontId="13" fillId="0" borderId="11" xfId="0" applyNumberFormat="1" applyFont="1" applyFill="1" applyBorder="1" applyAlignment="1" applyProtection="1">
      <alignment horizontal="center" vertical="center" wrapText="1"/>
      <protection locked="0"/>
    </xf>
    <xf numFmtId="164" fontId="13" fillId="0" borderId="4" xfId="0" applyNumberFormat="1" applyFont="1" applyFill="1" applyBorder="1" applyAlignment="1" applyProtection="1">
      <alignment horizontal="center" vertical="center" wrapText="1"/>
    </xf>
    <xf numFmtId="164" fontId="13" fillId="0" borderId="5" xfId="0" applyNumberFormat="1" applyFont="1" applyFill="1" applyBorder="1" applyAlignment="1" applyProtection="1">
      <alignment horizontal="center" vertical="center" wrapText="1"/>
    </xf>
    <xf numFmtId="164" fontId="13" fillId="0" borderId="12" xfId="0" applyNumberFormat="1" applyFont="1" applyFill="1" applyBorder="1" applyAlignment="1" applyProtection="1">
      <alignment horizontal="center" vertical="center" wrapText="1"/>
    </xf>
    <xf numFmtId="164" fontId="13" fillId="0" borderId="13" xfId="0" applyNumberFormat="1" applyFont="1" applyFill="1" applyBorder="1" applyAlignment="1" applyProtection="1">
      <alignment horizontal="center" vertical="center" wrapText="1"/>
    </xf>
    <xf numFmtId="49" fontId="8" fillId="0" borderId="15" xfId="0" applyNumberFormat="1" applyFont="1" applyFill="1" applyBorder="1" applyAlignment="1" applyProtection="1">
      <alignment horizontal="left" vertical="top" wrapText="1"/>
    </xf>
    <xf numFmtId="49" fontId="8" fillId="0" borderId="16" xfId="0" applyNumberFormat="1" applyFont="1" applyFill="1" applyBorder="1" applyAlignment="1" applyProtection="1">
      <alignment horizontal="left" vertical="top" wrapText="1"/>
    </xf>
    <xf numFmtId="49" fontId="8" fillId="0" borderId="17" xfId="0" applyNumberFormat="1" applyFont="1" applyFill="1" applyBorder="1" applyAlignment="1" applyProtection="1">
      <alignment horizontal="left" vertical="top" wrapText="1"/>
    </xf>
    <xf numFmtId="0" fontId="10" fillId="0" borderId="3" xfId="1" applyFont="1" applyFill="1" applyBorder="1" applyAlignment="1" applyProtection="1">
      <alignment horizontal="center" vertical="center"/>
    </xf>
    <xf numFmtId="0" fontId="10" fillId="0" borderId="11" xfId="1" applyFont="1" applyFill="1" applyBorder="1" applyAlignment="1" applyProtection="1">
      <alignment horizontal="center" vertical="center"/>
    </xf>
    <xf numFmtId="0" fontId="17" fillId="0" borderId="6" xfId="0" applyFont="1" applyFill="1" applyBorder="1" applyAlignment="1" applyProtection="1">
      <alignment horizontal="left" vertical="center" wrapText="1"/>
    </xf>
    <xf numFmtId="3" fontId="25" fillId="0" borderId="6" xfId="0" applyNumberFormat="1" applyFont="1" applyFill="1" applyBorder="1" applyAlignment="1" applyProtection="1">
      <alignment horizontal="center" vertical="center" wrapText="1"/>
      <protection locked="0"/>
    </xf>
    <xf numFmtId="3" fontId="13" fillId="0" borderId="6" xfId="0" applyNumberFormat="1" applyFont="1" applyFill="1" applyBorder="1" applyAlignment="1" applyProtection="1">
      <alignment horizontal="center" vertical="center" wrapText="1"/>
      <protection locked="0"/>
    </xf>
    <xf numFmtId="164" fontId="13" fillId="0"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164" fontId="25" fillId="0" borderId="6" xfId="0" applyNumberFormat="1" applyFont="1" applyFill="1" applyBorder="1" applyAlignment="1" applyProtection="1">
      <alignment horizontal="center" vertical="center" wrapText="1"/>
    </xf>
    <xf numFmtId="0" fontId="26" fillId="0" borderId="15" xfId="0" applyNumberFormat="1" applyFont="1" applyFill="1" applyBorder="1" applyAlignment="1" applyProtection="1">
      <alignment horizontal="left" vertical="center" wrapText="1"/>
      <protection locked="0"/>
    </xf>
    <xf numFmtId="0" fontId="26" fillId="0" borderId="16" xfId="0" applyNumberFormat="1" applyFont="1" applyFill="1" applyBorder="1" applyAlignment="1" applyProtection="1">
      <alignment horizontal="left" vertical="center" wrapText="1"/>
      <protection locked="0"/>
    </xf>
    <xf numFmtId="0" fontId="26" fillId="0" borderId="17" xfId="0" applyNumberFormat="1" applyFont="1" applyFill="1" applyBorder="1" applyAlignment="1" applyProtection="1">
      <alignment horizontal="left" vertical="center" wrapText="1"/>
      <protection locked="0"/>
    </xf>
    <xf numFmtId="0" fontId="19" fillId="0" borderId="6" xfId="0" applyFont="1" applyFill="1" applyBorder="1" applyAlignment="1" applyProtection="1">
      <alignment horizontal="left" vertical="center" wrapText="1"/>
    </xf>
    <xf numFmtId="0" fontId="8" fillId="4" borderId="6" xfId="0" applyFont="1" applyFill="1" applyBorder="1" applyAlignment="1" applyProtection="1">
      <alignment horizontal="center" vertical="center"/>
    </xf>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0" fillId="0" borderId="6" xfId="1" applyFont="1" applyFill="1" applyBorder="1" applyAlignment="1" applyProtection="1">
      <alignment horizontal="center" vertical="center"/>
    </xf>
    <xf numFmtId="0" fontId="10" fillId="7" borderId="6" xfId="1" applyFont="1" applyFill="1" applyBorder="1" applyAlignment="1" applyProtection="1">
      <alignment horizontal="center" vertical="center"/>
    </xf>
    <xf numFmtId="0" fontId="26" fillId="0" borderId="15" xfId="0" applyNumberFormat="1" applyFont="1" applyFill="1" applyBorder="1" applyAlignment="1" applyProtection="1">
      <alignment horizontal="justify" vertical="center" wrapText="1"/>
      <protection locked="0"/>
    </xf>
    <xf numFmtId="0" fontId="26" fillId="0" borderId="16" xfId="0" applyNumberFormat="1" applyFont="1" applyFill="1" applyBorder="1" applyAlignment="1" applyProtection="1">
      <alignment horizontal="justify" vertical="center" wrapText="1"/>
      <protection locked="0"/>
    </xf>
    <xf numFmtId="0" fontId="26" fillId="0" borderId="17" xfId="0" applyNumberFormat="1" applyFont="1" applyFill="1" applyBorder="1" applyAlignment="1" applyProtection="1">
      <alignment horizontal="justify" vertical="center" wrapText="1"/>
      <protection locked="0"/>
    </xf>
    <xf numFmtId="49" fontId="8" fillId="0" borderId="6" xfId="0" applyNumberFormat="1" applyFont="1" applyFill="1" applyBorder="1" applyAlignment="1" applyProtection="1">
      <alignment horizontal="left" vertical="top" wrapText="1"/>
      <protection locked="0"/>
    </xf>
    <xf numFmtId="0" fontId="17" fillId="7" borderId="3" xfId="0" applyFont="1" applyFill="1" applyBorder="1" applyAlignment="1" applyProtection="1">
      <alignment horizontal="left" vertical="center" wrapText="1"/>
    </xf>
    <xf numFmtId="0" fontId="17" fillId="7" borderId="11" xfId="0" applyFont="1" applyFill="1" applyBorder="1" applyAlignment="1" applyProtection="1">
      <alignment horizontal="left" vertical="center" wrapText="1"/>
    </xf>
    <xf numFmtId="3" fontId="13" fillId="7" borderId="6" xfId="0" applyNumberFormat="1"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xf>
    <xf numFmtId="49" fontId="8" fillId="0" borderId="15" xfId="0" applyNumberFormat="1" applyFont="1" applyFill="1" applyBorder="1" applyAlignment="1" applyProtection="1">
      <alignment horizontal="left" vertical="top" wrapText="1"/>
      <protection locked="0"/>
    </xf>
    <xf numFmtId="49" fontId="8" fillId="0" borderId="16" xfId="0" applyNumberFormat="1" applyFont="1" applyFill="1" applyBorder="1" applyAlignment="1" applyProtection="1">
      <alignment horizontal="left" vertical="top" wrapText="1"/>
      <protection locked="0"/>
    </xf>
    <xf numFmtId="49" fontId="8" fillId="0" borderId="17" xfId="0" applyNumberFormat="1" applyFont="1" applyFill="1" applyBorder="1" applyAlignment="1" applyProtection="1">
      <alignment horizontal="left" vertical="top" wrapText="1"/>
      <protection locked="0"/>
    </xf>
    <xf numFmtId="0" fontId="14" fillId="2" borderId="0" xfId="0" applyFont="1" applyFill="1" applyAlignment="1" applyProtection="1">
      <alignment horizontal="center"/>
    </xf>
    <xf numFmtId="0" fontId="15" fillId="2" borderId="0" xfId="0" applyFont="1" applyFill="1" applyAlignment="1" applyProtection="1">
      <alignment horizontal="center"/>
    </xf>
    <xf numFmtId="0" fontId="0" fillId="2" borderId="0" xfId="0" applyFill="1" applyAlignment="1" applyProtection="1">
      <alignment horizontal="center"/>
    </xf>
    <xf numFmtId="0" fontId="14" fillId="2" borderId="1" xfId="0" applyFont="1" applyFill="1" applyBorder="1" applyAlignment="1" applyProtection="1">
      <protection locked="0"/>
    </xf>
    <xf numFmtId="0" fontId="16" fillId="2" borderId="1" xfId="0" applyFont="1" applyFill="1" applyBorder="1" applyAlignment="1" applyProtection="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9"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0" fontId="8" fillId="4" borderId="12" xfId="0" applyFont="1" applyFill="1" applyBorder="1" applyAlignment="1" applyProtection="1">
      <alignment horizontal="center" vertical="center"/>
    </xf>
    <xf numFmtId="0" fontId="8" fillId="4" borderId="14" xfId="0" applyFont="1" applyFill="1" applyBorder="1" applyAlignment="1" applyProtection="1">
      <alignment horizontal="center" vertical="center"/>
    </xf>
    <xf numFmtId="14" fontId="20" fillId="2" borderId="0" xfId="0" applyNumberFormat="1" applyFont="1" applyFill="1" applyAlignment="1" applyProtection="1">
      <alignment horizontal="center"/>
    </xf>
    <xf numFmtId="0" fontId="20" fillId="2" borderId="0" xfId="0" applyFont="1" applyFill="1" applyAlignment="1" applyProtection="1">
      <alignment horizontal="center"/>
    </xf>
    <xf numFmtId="0" fontId="20" fillId="2" borderId="14" xfId="0" applyFont="1" applyFill="1" applyBorder="1" applyAlignment="1" applyProtection="1">
      <alignment horizontal="center"/>
    </xf>
    <xf numFmtId="14" fontId="21" fillId="2" borderId="0" xfId="0" applyNumberFormat="1" applyFont="1" applyFill="1" applyAlignment="1" applyProtection="1">
      <alignment horizontal="center"/>
    </xf>
    <xf numFmtId="0" fontId="0" fillId="2" borderId="14" xfId="0" applyFill="1" applyBorder="1" applyAlignment="1" applyProtection="1">
      <alignment horizontal="center"/>
    </xf>
    <xf numFmtId="49" fontId="8" fillId="0" borderId="6" xfId="0" applyNumberFormat="1" applyFont="1" applyFill="1" applyBorder="1" applyAlignment="1" applyProtection="1">
      <alignment horizontal="left" vertical="top" wrapText="1"/>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17" fillId="0" borderId="3" xfId="0" applyFont="1" applyFill="1" applyBorder="1" applyAlignment="1" applyProtection="1">
      <alignment horizontal="center" vertical="center" wrapText="1"/>
    </xf>
    <xf numFmtId="0" fontId="17" fillId="0" borderId="11" xfId="0" applyFont="1" applyFill="1" applyBorder="1" applyAlignment="1" applyProtection="1">
      <alignment horizontal="center" vertical="center" wrapText="1"/>
    </xf>
    <xf numFmtId="164" fontId="13" fillId="0" borderId="3" xfId="0" applyNumberFormat="1" applyFont="1" applyFill="1" applyBorder="1" applyAlignment="1" applyProtection="1">
      <alignment horizontal="center" vertical="center" wrapText="1"/>
    </xf>
    <xf numFmtId="164" fontId="13" fillId="0" borderId="11" xfId="0" applyNumberFormat="1" applyFont="1" applyFill="1" applyBorder="1" applyAlignment="1" applyProtection="1">
      <alignment horizontal="center" vertical="center" wrapText="1"/>
    </xf>
    <xf numFmtId="0" fontId="8" fillId="0" borderId="0" xfId="0" applyFont="1" applyAlignment="1" applyProtection="1">
      <alignment horizontal="center"/>
    </xf>
    <xf numFmtId="0" fontId="19" fillId="0" borderId="3" xfId="0" applyFont="1" applyFill="1" applyBorder="1" applyAlignment="1" applyProtection="1">
      <alignment horizontal="left" vertical="center" wrapText="1"/>
    </xf>
    <xf numFmtId="0" fontId="19" fillId="0" borderId="11" xfId="0" applyFont="1" applyFill="1" applyBorder="1" applyAlignment="1" applyProtection="1">
      <alignment horizontal="left" vertical="center" wrapText="1"/>
    </xf>
    <xf numFmtId="0" fontId="4" fillId="3" borderId="6" xfId="0" applyFont="1" applyFill="1" applyBorder="1" applyAlignment="1" applyProtection="1">
      <alignment horizontal="center" wrapText="1"/>
    </xf>
    <xf numFmtId="0" fontId="4" fillId="3" borderId="6" xfId="0" applyFont="1" applyFill="1" applyBorder="1" applyAlignment="1" applyProtection="1">
      <alignment horizontal="center"/>
    </xf>
    <xf numFmtId="0" fontId="4" fillId="0" borderId="6" xfId="1" applyFont="1" applyFill="1" applyBorder="1" applyAlignment="1" applyProtection="1">
      <alignment horizontal="center" vertical="center" wrapText="1"/>
    </xf>
    <xf numFmtId="0" fontId="22" fillId="7" borderId="6" xfId="0" applyFont="1" applyFill="1" applyBorder="1" applyAlignment="1" applyProtection="1">
      <alignment horizontal="center" vertical="center"/>
    </xf>
    <xf numFmtId="0" fontId="3" fillId="5" borderId="0" xfId="0" applyFont="1" applyFill="1" applyBorder="1" applyAlignment="1" applyProtection="1">
      <alignment horizontal="left" vertical="center" wrapText="1"/>
    </xf>
    <xf numFmtId="0" fontId="3" fillId="5" borderId="10" xfId="0" applyFont="1" applyFill="1" applyBorder="1" applyAlignment="1" applyProtection="1">
      <alignment horizontal="left" vertical="center" wrapText="1"/>
    </xf>
    <xf numFmtId="3" fontId="25" fillId="6" borderId="3" xfId="0" applyNumberFormat="1" applyFont="1" applyFill="1" applyBorder="1" applyAlignment="1" applyProtection="1">
      <alignment horizontal="center" vertical="center" wrapText="1"/>
      <protection locked="0"/>
    </xf>
    <xf numFmtId="3" fontId="25" fillId="6" borderId="11" xfId="0" applyNumberFormat="1" applyFont="1" applyFill="1" applyBorder="1" applyAlignment="1" applyProtection="1">
      <alignment horizontal="center" vertical="center" wrapText="1"/>
      <protection locked="0"/>
    </xf>
    <xf numFmtId="164" fontId="25" fillId="0" borderId="3" xfId="0" applyNumberFormat="1" applyFont="1" applyFill="1" applyBorder="1" applyAlignment="1" applyProtection="1">
      <alignment horizontal="center" vertical="center" wrapText="1"/>
    </xf>
    <xf numFmtId="164" fontId="25" fillId="0" borderId="11"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protection locked="0"/>
    </xf>
    <xf numFmtId="0" fontId="9" fillId="0" borderId="16" xfId="0" applyNumberFormat="1" applyFont="1" applyFill="1" applyBorder="1" applyAlignment="1" applyProtection="1">
      <alignment horizontal="center" vertical="center" wrapText="1"/>
      <protection locked="0"/>
    </xf>
    <xf numFmtId="0" fontId="9" fillId="0" borderId="17" xfId="0" applyNumberFormat="1" applyFont="1" applyFill="1" applyBorder="1" applyAlignment="1" applyProtection="1">
      <alignment horizontal="center" vertical="center" wrapText="1"/>
      <protection locked="0"/>
    </xf>
    <xf numFmtId="3" fontId="25" fillId="0" borderId="3" xfId="0" applyNumberFormat="1" applyFont="1" applyFill="1" applyBorder="1" applyAlignment="1" applyProtection="1">
      <alignment horizontal="center" vertical="center" wrapText="1"/>
      <protection locked="0"/>
    </xf>
    <xf numFmtId="3" fontId="25" fillId="0" borderId="11" xfId="0" applyNumberFormat="1" applyFont="1" applyFill="1" applyBorder="1" applyAlignment="1" applyProtection="1">
      <alignment horizontal="center" vertical="center" wrapText="1"/>
      <protection locked="0"/>
    </xf>
    <xf numFmtId="0" fontId="8" fillId="0" borderId="15" xfId="0" applyNumberFormat="1" applyFont="1" applyFill="1" applyBorder="1" applyAlignment="1" applyProtection="1">
      <alignment horizontal="left" vertical="top" wrapText="1"/>
      <protection locked="0"/>
    </xf>
    <xf numFmtId="0" fontId="8" fillId="0" borderId="16" xfId="0" applyNumberFormat="1" applyFont="1" applyFill="1" applyBorder="1" applyAlignment="1" applyProtection="1">
      <alignment horizontal="left" vertical="top" wrapText="1"/>
      <protection locked="0"/>
    </xf>
    <xf numFmtId="0" fontId="8" fillId="0" borderId="17" xfId="0" applyNumberFormat="1" applyFont="1" applyFill="1" applyBorder="1" applyAlignment="1" applyProtection="1">
      <alignment horizontal="left" vertical="top" wrapText="1"/>
      <protection locked="0"/>
    </xf>
    <xf numFmtId="0" fontId="10" fillId="7" borderId="3" xfId="1" applyFont="1" applyFill="1" applyBorder="1" applyAlignment="1" applyProtection="1">
      <alignment horizontal="center" vertical="center"/>
    </xf>
    <xf numFmtId="0" fontId="10" fillId="7" borderId="11" xfId="1" applyFont="1" applyFill="1" applyBorder="1" applyAlignment="1" applyProtection="1">
      <alignment horizontal="center" vertical="center"/>
    </xf>
    <xf numFmtId="0" fontId="17" fillId="7" borderId="6" xfId="0" applyFont="1" applyFill="1" applyBorder="1" applyAlignment="1" applyProtection="1">
      <alignment horizontal="left" vertical="center" wrapText="1"/>
    </xf>
    <xf numFmtId="3" fontId="13" fillId="7" borderId="6" xfId="0" applyNumberFormat="1" applyFont="1" applyFill="1" applyBorder="1" applyAlignment="1" applyProtection="1">
      <alignment horizontal="center" vertical="center" wrapText="1"/>
    </xf>
    <xf numFmtId="0" fontId="8" fillId="0" borderId="6" xfId="0" applyNumberFormat="1" applyFont="1" applyFill="1" applyBorder="1" applyAlignment="1" applyProtection="1">
      <alignment horizontal="center" vertical="center" wrapText="1"/>
      <protection locked="0"/>
    </xf>
    <xf numFmtId="0" fontId="13" fillId="0" borderId="0" xfId="0" applyFont="1" applyAlignment="1" applyProtection="1">
      <alignment horizontal="center"/>
    </xf>
    <xf numFmtId="0" fontId="12" fillId="0" borderId="14" xfId="0" applyFont="1" applyFill="1" applyBorder="1" applyAlignment="1" applyProtection="1">
      <alignment horizontal="center"/>
      <protection locked="0"/>
    </xf>
    <xf numFmtId="0" fontId="13" fillId="0" borderId="7" xfId="0" applyFont="1" applyBorder="1" applyAlignment="1" applyProtection="1">
      <alignment horizontal="center" vertical="center" wrapText="1"/>
    </xf>
    <xf numFmtId="0" fontId="13" fillId="0" borderId="7" xfId="0" applyFont="1" applyBorder="1" applyAlignment="1" applyProtection="1">
      <alignment horizontal="center" vertical="center"/>
    </xf>
    <xf numFmtId="0" fontId="13" fillId="6" borderId="0" xfId="0" applyFont="1" applyFill="1" applyAlignment="1" applyProtection="1">
      <alignment horizontal="center" vertical="center" wrapText="1"/>
    </xf>
    <xf numFmtId="0" fontId="13" fillId="6" borderId="0" xfId="0" applyFont="1" applyFill="1" applyAlignment="1" applyProtection="1">
      <alignment horizontal="center" vertical="center"/>
    </xf>
    <xf numFmtId="0" fontId="3" fillId="8" borderId="19" xfId="0" applyFont="1" applyFill="1" applyBorder="1" applyAlignment="1" applyProtection="1">
      <alignment horizontal="center" vertical="center" wrapText="1"/>
    </xf>
    <xf numFmtId="0" fontId="3" fillId="8" borderId="20" xfId="0" applyFont="1" applyFill="1" applyBorder="1" applyAlignment="1" applyProtection="1">
      <alignment horizontal="center" vertical="center" wrapText="1"/>
    </xf>
    <xf numFmtId="0" fontId="3" fillId="8" borderId="21" xfId="0" applyFont="1" applyFill="1" applyBorder="1" applyAlignment="1" applyProtection="1">
      <alignment horizontal="center" vertical="center" wrapText="1"/>
    </xf>
    <xf numFmtId="0" fontId="3" fillId="5" borderId="23"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3" fillId="5" borderId="25" xfId="0" applyFont="1" applyFill="1" applyBorder="1" applyAlignment="1" applyProtection="1">
      <alignment horizontal="center" vertical="center" wrapText="1"/>
    </xf>
    <xf numFmtId="0" fontId="3" fillId="5" borderId="26" xfId="0" applyFont="1" applyFill="1" applyBorder="1" applyAlignment="1" applyProtection="1">
      <alignment horizontal="center" vertical="center" wrapText="1"/>
    </xf>
    <xf numFmtId="0" fontId="3" fillId="5" borderId="27" xfId="0" applyFont="1" applyFill="1" applyBorder="1" applyAlignment="1" applyProtection="1">
      <alignment horizontal="center" vertical="center" wrapText="1"/>
    </xf>
    <xf numFmtId="0" fontId="26" fillId="0" borderId="15" xfId="0" applyNumberFormat="1" applyFont="1" applyFill="1" applyBorder="1" applyAlignment="1" applyProtection="1">
      <alignment horizontal="left" vertical="top" wrapText="1"/>
      <protection locked="0"/>
    </xf>
    <xf numFmtId="0" fontId="26" fillId="0" borderId="16" xfId="0" applyNumberFormat="1" applyFont="1" applyFill="1" applyBorder="1" applyAlignment="1" applyProtection="1">
      <alignment horizontal="left" vertical="top" wrapText="1"/>
      <protection locked="0"/>
    </xf>
    <xf numFmtId="0" fontId="26" fillId="0" borderId="17" xfId="0" applyNumberFormat="1" applyFont="1" applyFill="1" applyBorder="1" applyAlignment="1" applyProtection="1">
      <alignment horizontal="left" vertical="top" wrapText="1"/>
      <protection locked="0"/>
    </xf>
    <xf numFmtId="0" fontId="26" fillId="0" borderId="15" xfId="0" applyNumberFormat="1" applyFont="1" applyFill="1" applyBorder="1" applyAlignment="1" applyProtection="1">
      <alignment horizontal="justify" vertical="top" wrapText="1"/>
      <protection locked="0"/>
    </xf>
    <xf numFmtId="0" fontId="26" fillId="0" borderId="16" xfId="0" applyNumberFormat="1" applyFont="1" applyFill="1" applyBorder="1" applyAlignment="1" applyProtection="1">
      <alignment horizontal="justify" vertical="top" wrapText="1"/>
      <protection locked="0"/>
    </xf>
    <xf numFmtId="0" fontId="26" fillId="0" borderId="17" xfId="0" applyNumberFormat="1" applyFont="1" applyFill="1" applyBorder="1" applyAlignment="1" applyProtection="1">
      <alignment horizontal="justify" vertical="top" wrapText="1"/>
      <protection locked="0"/>
    </xf>
    <xf numFmtId="3" fontId="25" fillId="6" borderId="3" xfId="0" applyNumberFormat="1" applyFont="1" applyFill="1" applyBorder="1" applyAlignment="1" applyProtection="1">
      <alignment horizontal="center" vertical="center" wrapText="1"/>
    </xf>
    <xf numFmtId="3" fontId="25" fillId="6" borderId="11" xfId="0" applyNumberFormat="1"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99FF66"/>
      <color rgb="FF0000FF"/>
      <color rgb="FFFFFF66"/>
      <color rgb="FFFFFF99"/>
      <color rgb="FFFF3300"/>
      <color rgb="FFCC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162"/>
  <sheetViews>
    <sheetView tabSelected="1" view="pageBreakPreview" topLeftCell="A88" zoomScale="39" zoomScaleNormal="40" zoomScaleSheetLayoutView="39" zoomScalePageLayoutView="40" workbookViewId="0">
      <selection activeCell="E81" sqref="E81:E82"/>
    </sheetView>
  </sheetViews>
  <sheetFormatPr baseColWidth="10" defaultRowHeight="15"/>
  <cols>
    <col min="1" max="1" width="7.7109375" style="5" customWidth="1"/>
    <col min="2" max="2" width="24.42578125" style="5" customWidth="1"/>
    <col min="3" max="3" width="90.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82" t="s">
        <v>2</v>
      </c>
      <c r="F2" s="82"/>
      <c r="G2" s="82"/>
      <c r="H2" s="82"/>
      <c r="I2" s="82"/>
      <c r="J2" s="82"/>
      <c r="K2" s="82"/>
      <c r="L2" s="82"/>
      <c r="M2" s="82"/>
      <c r="N2" s="4"/>
      <c r="O2" s="4"/>
      <c r="P2" s="4"/>
      <c r="Q2" s="4"/>
      <c r="R2" s="4"/>
      <c r="S2" s="4"/>
    </row>
    <row r="3" spans="1:19">
      <c r="A3" s="4"/>
      <c r="B3" s="4"/>
      <c r="C3" s="4"/>
      <c r="D3" s="4"/>
      <c r="E3" s="4"/>
      <c r="F3" s="4"/>
      <c r="G3" s="4"/>
      <c r="H3" s="4"/>
      <c r="I3" s="4"/>
      <c r="J3" s="4"/>
      <c r="K3" s="4"/>
      <c r="L3" s="4"/>
      <c r="M3" s="4"/>
      <c r="N3" s="4"/>
      <c r="O3" s="4"/>
      <c r="P3" s="4"/>
      <c r="Q3" s="4"/>
      <c r="R3" s="4"/>
      <c r="S3" s="4"/>
    </row>
    <row r="4" spans="1:19" ht="31.5">
      <c r="A4" s="6" t="s">
        <v>3</v>
      </c>
      <c r="B4" s="7"/>
      <c r="C4" s="4"/>
      <c r="D4" s="4"/>
      <c r="E4" s="115"/>
      <c r="F4" s="115"/>
      <c r="G4" s="115"/>
      <c r="H4" s="115"/>
      <c r="I4" s="115"/>
      <c r="J4" s="115"/>
      <c r="K4" s="115"/>
      <c r="L4" s="115"/>
      <c r="M4" s="115"/>
      <c r="N4" s="17"/>
      <c r="O4" s="4"/>
      <c r="P4" s="4"/>
      <c r="Q4" s="4"/>
      <c r="R4" s="4"/>
      <c r="S4" s="4"/>
    </row>
    <row r="5" spans="1:19" ht="27.75">
      <c r="A5" s="4"/>
      <c r="B5" s="4"/>
      <c r="C5" s="4"/>
      <c r="D5" s="83" t="s">
        <v>92</v>
      </c>
      <c r="E5" s="83"/>
      <c r="F5" s="83"/>
      <c r="G5" s="83"/>
      <c r="H5" s="83"/>
      <c r="I5" s="83"/>
      <c r="J5" s="83"/>
      <c r="K5" s="83"/>
      <c r="L5" s="83"/>
      <c r="M5" s="83"/>
      <c r="N5" s="83"/>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8" t="s">
        <v>93</v>
      </c>
      <c r="E7" s="4"/>
      <c r="F7" s="4"/>
      <c r="G7" s="4"/>
      <c r="H7" s="4"/>
      <c r="I7" s="4"/>
      <c r="J7" s="4"/>
      <c r="K7" s="4"/>
      <c r="L7" s="4"/>
      <c r="M7" s="4"/>
      <c r="N7" s="4"/>
      <c r="O7" s="4"/>
      <c r="P7" s="4"/>
      <c r="Q7" s="4"/>
      <c r="R7" s="4"/>
      <c r="S7" s="4"/>
    </row>
    <row r="8" spans="1:19">
      <c r="A8" s="4"/>
      <c r="B8" s="4"/>
      <c r="C8" s="7"/>
      <c r="D8" s="9"/>
      <c r="E8" s="4"/>
      <c r="F8" s="4"/>
      <c r="G8" s="4"/>
      <c r="H8" s="4"/>
      <c r="I8" s="4"/>
      <c r="J8" s="4"/>
      <c r="K8" s="4"/>
      <c r="L8" s="4"/>
      <c r="M8" s="84"/>
      <c r="N8" s="84"/>
      <c r="O8" s="84"/>
      <c r="P8" s="84"/>
      <c r="Q8" s="84"/>
      <c r="R8" s="84"/>
      <c r="S8" s="84"/>
    </row>
    <row r="9" spans="1:19" ht="28.5" customHeight="1" thickBot="1">
      <c r="A9" s="4"/>
      <c r="B9" s="4"/>
      <c r="C9" s="6" t="s">
        <v>5</v>
      </c>
      <c r="D9" s="85" t="s">
        <v>94</v>
      </c>
      <c r="E9" s="86"/>
      <c r="F9" s="86"/>
      <c r="G9" s="86"/>
      <c r="H9" s="86"/>
      <c r="I9" s="86"/>
      <c r="J9" s="86"/>
      <c r="K9" s="4"/>
      <c r="L9" s="4"/>
      <c r="M9" s="10"/>
      <c r="N9" s="10"/>
      <c r="O9" s="10"/>
      <c r="P9" s="10"/>
      <c r="Q9" s="10"/>
      <c r="R9" s="10"/>
      <c r="S9" s="10"/>
    </row>
    <row r="10" spans="1:19">
      <c r="A10" s="4"/>
      <c r="B10" s="7"/>
      <c r="C10" s="4"/>
      <c r="D10" s="4"/>
      <c r="E10" s="4"/>
      <c r="F10" s="4"/>
      <c r="G10" s="4"/>
      <c r="H10" s="4"/>
      <c r="I10" s="4"/>
      <c r="J10" s="4"/>
      <c r="K10" s="4"/>
      <c r="L10" s="4"/>
      <c r="M10" s="4"/>
      <c r="N10" s="4"/>
      <c r="O10" s="4"/>
      <c r="P10" s="4"/>
      <c r="Q10" s="4"/>
      <c r="R10" s="4"/>
      <c r="S10" s="4"/>
    </row>
    <row r="11" spans="1:19" s="34" customFormat="1" ht="37.5" customHeight="1">
      <c r="A11" s="30"/>
      <c r="B11" s="31" t="s">
        <v>35</v>
      </c>
      <c r="C11" s="32" t="s">
        <v>36</v>
      </c>
      <c r="D11" s="33"/>
      <c r="E11" s="33"/>
      <c r="F11" s="33"/>
      <c r="G11" s="33"/>
      <c r="H11" s="33"/>
      <c r="I11" s="33"/>
      <c r="J11" s="33"/>
      <c r="K11" s="33"/>
      <c r="L11" s="33"/>
      <c r="M11" s="33"/>
      <c r="N11" s="105"/>
      <c r="O11" s="84"/>
      <c r="P11" s="84"/>
      <c r="Q11" s="102"/>
      <c r="R11" s="103"/>
      <c r="S11" s="103"/>
    </row>
    <row r="12" spans="1:19" ht="30" customHeight="1">
      <c r="A12" s="11"/>
      <c r="B12" s="12"/>
      <c r="C12" s="12"/>
      <c r="D12" s="4"/>
      <c r="E12" s="4"/>
      <c r="F12" s="4"/>
      <c r="G12" s="4"/>
      <c r="H12" s="4"/>
      <c r="I12" s="4"/>
      <c r="J12" s="4"/>
      <c r="K12" s="4"/>
      <c r="L12" s="4"/>
      <c r="M12" s="4"/>
      <c r="N12" s="84"/>
      <c r="O12" s="84"/>
      <c r="P12" s="84"/>
      <c r="Q12" s="103"/>
      <c r="R12" s="103"/>
      <c r="S12" s="103"/>
    </row>
    <row r="13" spans="1:19" ht="15" customHeight="1">
      <c r="A13" s="4"/>
      <c r="B13" s="4"/>
      <c r="C13" s="4"/>
      <c r="D13" s="4"/>
      <c r="E13" s="4"/>
      <c r="F13" s="4"/>
      <c r="G13" s="4"/>
      <c r="H13" s="4"/>
      <c r="I13" s="4"/>
      <c r="J13" s="4"/>
      <c r="K13" s="4"/>
      <c r="L13" s="4"/>
      <c r="M13" s="4"/>
      <c r="N13" s="106"/>
      <c r="O13" s="106"/>
      <c r="P13" s="106"/>
      <c r="Q13" s="104"/>
      <c r="R13" s="104"/>
      <c r="S13" s="104"/>
    </row>
    <row r="14" spans="1:19" ht="30" customHeight="1">
      <c r="A14" s="87" t="s">
        <v>6</v>
      </c>
      <c r="B14" s="90" t="s">
        <v>7</v>
      </c>
      <c r="C14" s="91"/>
      <c r="D14" s="67" t="s">
        <v>8</v>
      </c>
      <c r="E14" s="67"/>
      <c r="F14" s="67" t="s">
        <v>9</v>
      </c>
      <c r="G14" s="67"/>
      <c r="H14" s="67"/>
      <c r="I14" s="67"/>
      <c r="J14" s="96" t="s">
        <v>10</v>
      </c>
      <c r="K14" s="97"/>
      <c r="L14" s="97"/>
      <c r="M14" s="97"/>
      <c r="N14" s="97"/>
      <c r="O14" s="97"/>
      <c r="P14" s="97"/>
      <c r="Q14" s="97"/>
      <c r="R14" s="97"/>
      <c r="S14" s="97"/>
    </row>
    <row r="15" spans="1:19" ht="30" customHeight="1">
      <c r="A15" s="88"/>
      <c r="B15" s="92"/>
      <c r="C15" s="93"/>
      <c r="D15" s="13" t="s">
        <v>11</v>
      </c>
      <c r="E15" s="13" t="s">
        <v>12</v>
      </c>
      <c r="F15" s="67" t="s">
        <v>13</v>
      </c>
      <c r="G15" s="67"/>
      <c r="H15" s="67" t="s">
        <v>14</v>
      </c>
      <c r="I15" s="67"/>
      <c r="J15" s="98"/>
      <c r="K15" s="99"/>
      <c r="L15" s="99"/>
      <c r="M15" s="99"/>
      <c r="N15" s="99"/>
      <c r="O15" s="99"/>
      <c r="P15" s="99"/>
      <c r="Q15" s="99"/>
      <c r="R15" s="99"/>
      <c r="S15" s="99"/>
    </row>
    <row r="16" spans="1:19" ht="30" customHeight="1">
      <c r="A16" s="89"/>
      <c r="B16" s="94"/>
      <c r="C16" s="95"/>
      <c r="D16" s="14" t="s">
        <v>15</v>
      </c>
      <c r="E16" s="14" t="s">
        <v>16</v>
      </c>
      <c r="F16" s="68" t="s">
        <v>17</v>
      </c>
      <c r="G16" s="68"/>
      <c r="H16" s="68" t="s">
        <v>18</v>
      </c>
      <c r="I16" s="68"/>
      <c r="J16" s="100"/>
      <c r="K16" s="101"/>
      <c r="L16" s="101"/>
      <c r="M16" s="101"/>
      <c r="N16" s="101"/>
      <c r="O16" s="101"/>
      <c r="P16" s="101"/>
      <c r="Q16" s="101"/>
      <c r="R16" s="101"/>
      <c r="S16" s="101"/>
    </row>
    <row r="17" spans="1:19" ht="68.25" customHeight="1">
      <c r="A17" s="40">
        <v>1</v>
      </c>
      <c r="B17" s="58" t="s">
        <v>19</v>
      </c>
      <c r="C17" s="111" t="s">
        <v>37</v>
      </c>
      <c r="D17" s="113">
        <f>IF(D21=0,0,ROUND(D19/D21*100,1))</f>
        <v>20</v>
      </c>
      <c r="E17" s="113">
        <f>IF(E21=0,0,ROUND(E19/E21*100,1))</f>
        <v>34.9</v>
      </c>
      <c r="F17" s="45">
        <f>E17-D17</f>
        <v>14.899999999999999</v>
      </c>
      <c r="G17" s="46"/>
      <c r="H17" s="45">
        <f>IF(D17=0,0,ROUND(E17/D17*100,1))</f>
        <v>174.5</v>
      </c>
      <c r="I17" s="46"/>
      <c r="J17" s="49" t="s">
        <v>28</v>
      </c>
      <c r="K17" s="50"/>
      <c r="L17" s="50"/>
      <c r="M17" s="50"/>
      <c r="N17" s="50"/>
      <c r="O17" s="50"/>
      <c r="P17" s="50"/>
      <c r="Q17" s="50"/>
      <c r="R17" s="50"/>
      <c r="S17" s="51"/>
    </row>
    <row r="18" spans="1:19" ht="199.5" customHeight="1">
      <c r="A18" s="41"/>
      <c r="B18" s="59"/>
      <c r="C18" s="112"/>
      <c r="D18" s="114"/>
      <c r="E18" s="114"/>
      <c r="F18" s="47"/>
      <c r="G18" s="48"/>
      <c r="H18" s="47"/>
      <c r="I18" s="48"/>
      <c r="J18" s="71" t="s">
        <v>105</v>
      </c>
      <c r="K18" s="72"/>
      <c r="L18" s="72"/>
      <c r="M18" s="72"/>
      <c r="N18" s="72"/>
      <c r="O18" s="72"/>
      <c r="P18" s="72"/>
      <c r="Q18" s="72"/>
      <c r="R18" s="72"/>
      <c r="S18" s="73"/>
    </row>
    <row r="19" spans="1:19" ht="39.75" customHeight="1">
      <c r="A19" s="41"/>
      <c r="B19" s="52" t="s">
        <v>20</v>
      </c>
      <c r="C19" s="116" t="s">
        <v>38</v>
      </c>
      <c r="D19" s="43">
        <v>655</v>
      </c>
      <c r="E19" s="43">
        <v>809</v>
      </c>
      <c r="F19" s="45">
        <f t="shared" ref="F19" si="0">E19-D19</f>
        <v>154</v>
      </c>
      <c r="G19" s="46"/>
      <c r="H19" s="45">
        <f t="shared" ref="H19" si="1">IF(D19=0,0,ROUND(E19/D19*100,1))</f>
        <v>123.5</v>
      </c>
      <c r="I19" s="46"/>
      <c r="J19" s="49" t="s">
        <v>34</v>
      </c>
      <c r="K19" s="50"/>
      <c r="L19" s="50"/>
      <c r="M19" s="50"/>
      <c r="N19" s="50"/>
      <c r="O19" s="50"/>
      <c r="P19" s="50"/>
      <c r="Q19" s="50"/>
      <c r="R19" s="50"/>
      <c r="S19" s="51"/>
    </row>
    <row r="20" spans="1:19" ht="200.1" customHeight="1">
      <c r="A20" s="41"/>
      <c r="B20" s="53"/>
      <c r="C20" s="117"/>
      <c r="D20" s="44"/>
      <c r="E20" s="44"/>
      <c r="F20" s="47"/>
      <c r="G20" s="48"/>
      <c r="H20" s="47"/>
      <c r="I20" s="48"/>
      <c r="J20" s="71" t="s">
        <v>96</v>
      </c>
      <c r="K20" s="72"/>
      <c r="L20" s="72"/>
      <c r="M20" s="72"/>
      <c r="N20" s="72"/>
      <c r="O20" s="72"/>
      <c r="P20" s="72"/>
      <c r="Q20" s="72"/>
      <c r="R20" s="72"/>
      <c r="S20" s="73"/>
    </row>
    <row r="21" spans="1:19" ht="36" customHeight="1">
      <c r="A21" s="41"/>
      <c r="B21" s="52" t="s">
        <v>21</v>
      </c>
      <c r="C21" s="38" t="s">
        <v>62</v>
      </c>
      <c r="D21" s="43">
        <v>3276</v>
      </c>
      <c r="E21" s="43">
        <v>2317</v>
      </c>
      <c r="F21" s="45">
        <f>E21-D21</f>
        <v>-959</v>
      </c>
      <c r="G21" s="46"/>
      <c r="H21" s="45">
        <f>IF(D21=0,0,ROUND(E21/D21*100,1))</f>
        <v>70.7</v>
      </c>
      <c r="I21" s="46"/>
      <c r="J21" s="49" t="s">
        <v>27</v>
      </c>
      <c r="K21" s="50"/>
      <c r="L21" s="50"/>
      <c r="M21" s="50"/>
      <c r="N21" s="50"/>
      <c r="O21" s="50"/>
      <c r="P21" s="50"/>
      <c r="Q21" s="50"/>
      <c r="R21" s="50"/>
      <c r="S21" s="51"/>
    </row>
    <row r="22" spans="1:19" ht="182.25" customHeight="1">
      <c r="A22" s="42"/>
      <c r="B22" s="53"/>
      <c r="C22" s="39"/>
      <c r="D22" s="44"/>
      <c r="E22" s="44"/>
      <c r="F22" s="47"/>
      <c r="G22" s="48"/>
      <c r="H22" s="47"/>
      <c r="I22" s="48"/>
      <c r="J22" s="71" t="s">
        <v>97</v>
      </c>
      <c r="K22" s="72"/>
      <c r="L22" s="72"/>
      <c r="M22" s="72"/>
      <c r="N22" s="72"/>
      <c r="O22" s="72"/>
      <c r="P22" s="72"/>
      <c r="Q22" s="72"/>
      <c r="R22" s="72"/>
      <c r="S22" s="73"/>
    </row>
    <row r="23" spans="1:19" ht="39" customHeight="1">
      <c r="A23" s="15"/>
      <c r="B23" s="16"/>
      <c r="C23" s="16"/>
      <c r="D23" s="16"/>
      <c r="E23" s="16"/>
      <c r="F23" s="16"/>
      <c r="G23" s="16"/>
      <c r="H23" s="16"/>
      <c r="I23" s="16"/>
      <c r="J23" s="16"/>
      <c r="K23" s="16"/>
      <c r="L23" s="16"/>
      <c r="M23" s="16"/>
      <c r="N23" s="16"/>
      <c r="O23" s="16"/>
      <c r="P23" s="16"/>
      <c r="Q23" s="16"/>
      <c r="R23" s="16"/>
      <c r="S23" s="16"/>
    </row>
    <row r="24" spans="1:19" ht="26.25" customHeight="1">
      <c r="A24" s="118" t="s">
        <v>6</v>
      </c>
      <c r="B24" s="78" t="s">
        <v>7</v>
      </c>
      <c r="C24" s="78"/>
      <c r="D24" s="67" t="s">
        <v>8</v>
      </c>
      <c r="E24" s="67"/>
      <c r="F24" s="67" t="s">
        <v>9</v>
      </c>
      <c r="G24" s="67"/>
      <c r="H24" s="67"/>
      <c r="I24" s="67"/>
      <c r="J24" s="66" t="s">
        <v>10</v>
      </c>
      <c r="K24" s="66"/>
      <c r="L24" s="66"/>
      <c r="M24" s="66"/>
      <c r="N24" s="66"/>
      <c r="O24" s="66"/>
      <c r="P24" s="66"/>
      <c r="Q24" s="66"/>
      <c r="R24" s="66"/>
      <c r="S24" s="66"/>
    </row>
    <row r="25" spans="1:19" ht="30" customHeight="1">
      <c r="A25" s="119"/>
      <c r="B25" s="78"/>
      <c r="C25" s="78"/>
      <c r="D25" s="18" t="s">
        <v>11</v>
      </c>
      <c r="E25" s="18" t="s">
        <v>12</v>
      </c>
      <c r="F25" s="67" t="s">
        <v>13</v>
      </c>
      <c r="G25" s="67"/>
      <c r="H25" s="67" t="s">
        <v>14</v>
      </c>
      <c r="I25" s="67"/>
      <c r="J25" s="66"/>
      <c r="K25" s="66"/>
      <c r="L25" s="66"/>
      <c r="M25" s="66"/>
      <c r="N25" s="66"/>
      <c r="O25" s="66"/>
      <c r="P25" s="66"/>
      <c r="Q25" s="66"/>
      <c r="R25" s="66"/>
      <c r="S25" s="66"/>
    </row>
    <row r="26" spans="1:19" ht="26.25" customHeight="1">
      <c r="A26" s="119"/>
      <c r="B26" s="78"/>
      <c r="C26" s="78"/>
      <c r="D26" s="19" t="s">
        <v>15</v>
      </c>
      <c r="E26" s="19" t="s">
        <v>16</v>
      </c>
      <c r="F26" s="68" t="s">
        <v>17</v>
      </c>
      <c r="G26" s="68"/>
      <c r="H26" s="68" t="s">
        <v>18</v>
      </c>
      <c r="I26" s="68"/>
      <c r="J26" s="66"/>
      <c r="K26" s="66"/>
      <c r="L26" s="66"/>
      <c r="M26" s="66"/>
      <c r="N26" s="66"/>
      <c r="O26" s="66"/>
      <c r="P26" s="66"/>
      <c r="Q26" s="66"/>
      <c r="R26" s="66"/>
      <c r="S26" s="66"/>
    </row>
    <row r="27" spans="1:19" ht="63" customHeight="1">
      <c r="A27" s="40">
        <v>2</v>
      </c>
      <c r="B27" s="120" t="s">
        <v>19</v>
      </c>
      <c r="C27" s="111" t="s">
        <v>39</v>
      </c>
      <c r="D27" s="57">
        <f>IF(D31=0,0,ROUND(D29/D31*100,1))</f>
        <v>87</v>
      </c>
      <c r="E27" s="57">
        <f>IF(E31=0,0,ROUND(E29/E31*100,1))</f>
        <v>92.6</v>
      </c>
      <c r="F27" s="57">
        <f>E27-D27</f>
        <v>5.5999999999999943</v>
      </c>
      <c r="G27" s="57"/>
      <c r="H27" s="57">
        <f>IF(D27=0,0,ROUND(E27/D27*100,1))</f>
        <v>106.4</v>
      </c>
      <c r="I27" s="57"/>
      <c r="J27" s="107" t="s">
        <v>28</v>
      </c>
      <c r="K27" s="107"/>
      <c r="L27" s="107"/>
      <c r="M27" s="107"/>
      <c r="N27" s="107"/>
      <c r="O27" s="107"/>
      <c r="P27" s="107"/>
      <c r="Q27" s="107"/>
      <c r="R27" s="107"/>
      <c r="S27" s="107"/>
    </row>
    <row r="28" spans="1:19" ht="200.1" customHeight="1">
      <c r="A28" s="41"/>
      <c r="B28" s="120"/>
      <c r="C28" s="112"/>
      <c r="D28" s="57"/>
      <c r="E28" s="57"/>
      <c r="F28" s="57"/>
      <c r="G28" s="57"/>
      <c r="H28" s="57"/>
      <c r="I28" s="57"/>
      <c r="J28" s="71" t="s">
        <v>106</v>
      </c>
      <c r="K28" s="72"/>
      <c r="L28" s="72"/>
      <c r="M28" s="72"/>
      <c r="N28" s="72"/>
      <c r="O28" s="72"/>
      <c r="P28" s="72"/>
      <c r="Q28" s="72"/>
      <c r="R28" s="72"/>
      <c r="S28" s="73"/>
    </row>
    <row r="29" spans="1:19" ht="38.25" customHeight="1">
      <c r="A29" s="41"/>
      <c r="B29" s="69" t="s">
        <v>20</v>
      </c>
      <c r="C29" s="38" t="s">
        <v>40</v>
      </c>
      <c r="D29" s="43">
        <v>2480</v>
      </c>
      <c r="E29" s="43">
        <v>2387</v>
      </c>
      <c r="F29" s="57">
        <f t="shared" ref="F29:F31" si="2">E29-D29</f>
        <v>-93</v>
      </c>
      <c r="G29" s="57"/>
      <c r="H29" s="57">
        <f t="shared" ref="H29:H31" si="3">IF(D29=0,0,ROUND(E29/D29*100,1))</f>
        <v>96.3</v>
      </c>
      <c r="I29" s="57"/>
      <c r="J29" s="107" t="s">
        <v>34</v>
      </c>
      <c r="K29" s="107"/>
      <c r="L29" s="107"/>
      <c r="M29" s="107"/>
      <c r="N29" s="107"/>
      <c r="O29" s="107"/>
      <c r="P29" s="107"/>
      <c r="Q29" s="107"/>
      <c r="R29" s="107"/>
      <c r="S29" s="107"/>
    </row>
    <row r="30" spans="1:19" ht="171.75" customHeight="1">
      <c r="A30" s="41"/>
      <c r="B30" s="69"/>
      <c r="C30" s="39"/>
      <c r="D30" s="44"/>
      <c r="E30" s="44"/>
      <c r="F30" s="57"/>
      <c r="G30" s="57"/>
      <c r="H30" s="57"/>
      <c r="I30" s="57"/>
      <c r="J30" s="71" t="s">
        <v>98</v>
      </c>
      <c r="K30" s="72"/>
      <c r="L30" s="72"/>
      <c r="M30" s="72"/>
      <c r="N30" s="72"/>
      <c r="O30" s="72"/>
      <c r="P30" s="72"/>
      <c r="Q30" s="72"/>
      <c r="R30" s="72"/>
      <c r="S30" s="73"/>
    </row>
    <row r="31" spans="1:19" ht="37.5" customHeight="1">
      <c r="A31" s="41"/>
      <c r="B31" s="70" t="s">
        <v>21</v>
      </c>
      <c r="C31" s="75" t="s">
        <v>63</v>
      </c>
      <c r="D31" s="77">
        <v>2850</v>
      </c>
      <c r="E31" s="77">
        <v>2579</v>
      </c>
      <c r="F31" s="57">
        <f t="shared" si="2"/>
        <v>-271</v>
      </c>
      <c r="G31" s="57"/>
      <c r="H31" s="57">
        <f t="shared" si="3"/>
        <v>90.5</v>
      </c>
      <c r="I31" s="57"/>
      <c r="J31" s="107" t="s">
        <v>27</v>
      </c>
      <c r="K31" s="107"/>
      <c r="L31" s="107"/>
      <c r="M31" s="107"/>
      <c r="N31" s="107"/>
      <c r="O31" s="107"/>
      <c r="P31" s="107"/>
      <c r="Q31" s="107"/>
      <c r="R31" s="107"/>
      <c r="S31" s="107"/>
    </row>
    <row r="32" spans="1:19" ht="171.75" customHeight="1">
      <c r="A32" s="42"/>
      <c r="B32" s="70"/>
      <c r="C32" s="76"/>
      <c r="D32" s="77"/>
      <c r="E32" s="77"/>
      <c r="F32" s="57"/>
      <c r="G32" s="57"/>
      <c r="H32" s="57"/>
      <c r="I32" s="57"/>
      <c r="J32" s="74"/>
      <c r="K32" s="74"/>
      <c r="L32" s="74"/>
      <c r="M32" s="74"/>
      <c r="N32" s="74"/>
      <c r="O32" s="74"/>
      <c r="P32" s="74"/>
      <c r="Q32" s="74"/>
      <c r="R32" s="74"/>
      <c r="S32" s="74"/>
    </row>
    <row r="33" spans="1:19" ht="339" customHeight="1">
      <c r="A33" s="108" t="s">
        <v>32</v>
      </c>
      <c r="B33" s="109"/>
      <c r="C33" s="109"/>
      <c r="D33" s="109"/>
      <c r="E33" s="109"/>
      <c r="F33" s="109"/>
      <c r="G33" s="109"/>
      <c r="H33" s="109"/>
      <c r="I33" s="109"/>
      <c r="J33" s="109"/>
      <c r="K33" s="109"/>
      <c r="L33" s="109"/>
      <c r="M33" s="109"/>
      <c r="N33" s="109"/>
      <c r="O33" s="109"/>
      <c r="P33" s="109"/>
      <c r="Q33" s="109"/>
      <c r="R33" s="109"/>
      <c r="S33" s="110"/>
    </row>
    <row r="34" spans="1:19" ht="26.25" customHeight="1">
      <c r="A34" s="87" t="s">
        <v>6</v>
      </c>
      <c r="B34" s="90" t="s">
        <v>7</v>
      </c>
      <c r="C34" s="91"/>
      <c r="D34" s="67" t="s">
        <v>8</v>
      </c>
      <c r="E34" s="67"/>
      <c r="F34" s="67" t="s">
        <v>9</v>
      </c>
      <c r="G34" s="67"/>
      <c r="H34" s="67"/>
      <c r="I34" s="67"/>
      <c r="J34" s="96" t="s">
        <v>10</v>
      </c>
      <c r="K34" s="97"/>
      <c r="L34" s="97"/>
      <c r="M34" s="97"/>
      <c r="N34" s="97"/>
      <c r="O34" s="97"/>
      <c r="P34" s="97"/>
      <c r="Q34" s="97"/>
      <c r="R34" s="97"/>
      <c r="S34" s="97"/>
    </row>
    <row r="35" spans="1:19" ht="30" customHeight="1">
      <c r="A35" s="88"/>
      <c r="B35" s="92"/>
      <c r="C35" s="93"/>
      <c r="D35" s="13" t="s">
        <v>11</v>
      </c>
      <c r="E35" s="13" t="s">
        <v>12</v>
      </c>
      <c r="F35" s="67" t="s">
        <v>13</v>
      </c>
      <c r="G35" s="67"/>
      <c r="H35" s="67" t="s">
        <v>14</v>
      </c>
      <c r="I35" s="67"/>
      <c r="J35" s="98"/>
      <c r="K35" s="99"/>
      <c r="L35" s="99"/>
      <c r="M35" s="99"/>
      <c r="N35" s="99"/>
      <c r="O35" s="99"/>
      <c r="P35" s="99"/>
      <c r="Q35" s="99"/>
      <c r="R35" s="99"/>
      <c r="S35" s="99"/>
    </row>
    <row r="36" spans="1:19" ht="26.25" customHeight="1">
      <c r="A36" s="89"/>
      <c r="B36" s="94"/>
      <c r="C36" s="95"/>
      <c r="D36" s="14" t="s">
        <v>15</v>
      </c>
      <c r="E36" s="14" t="s">
        <v>16</v>
      </c>
      <c r="F36" s="68" t="s">
        <v>17</v>
      </c>
      <c r="G36" s="68"/>
      <c r="H36" s="68" t="s">
        <v>18</v>
      </c>
      <c r="I36" s="68"/>
      <c r="J36" s="100"/>
      <c r="K36" s="101"/>
      <c r="L36" s="101"/>
      <c r="M36" s="101"/>
      <c r="N36" s="101"/>
      <c r="O36" s="101"/>
      <c r="P36" s="101"/>
      <c r="Q36" s="101"/>
      <c r="R36" s="101"/>
      <c r="S36" s="101"/>
    </row>
    <row r="37" spans="1:19" ht="66" customHeight="1">
      <c r="A37" s="40">
        <v>3</v>
      </c>
      <c r="B37" s="58" t="s">
        <v>19</v>
      </c>
      <c r="C37" s="111" t="s">
        <v>41</v>
      </c>
      <c r="D37" s="113">
        <f>IF(D41=0,0,ROUND(D39/D41*100,1))</f>
        <v>90.5</v>
      </c>
      <c r="E37" s="113">
        <f>IF(E41=0,0,ROUND(E39/E41*100,1))</f>
        <v>92.4</v>
      </c>
      <c r="F37" s="45">
        <f>E37-D37</f>
        <v>1.9000000000000057</v>
      </c>
      <c r="G37" s="46"/>
      <c r="H37" s="45">
        <f>IF(D37=0,0,ROUND(E37/D37*100,1))</f>
        <v>102.1</v>
      </c>
      <c r="I37" s="46"/>
      <c r="J37" s="49" t="s">
        <v>28</v>
      </c>
      <c r="K37" s="50"/>
      <c r="L37" s="50"/>
      <c r="M37" s="50"/>
      <c r="N37" s="50"/>
      <c r="O37" s="50"/>
      <c r="P37" s="50"/>
      <c r="Q37" s="50"/>
      <c r="R37" s="50"/>
      <c r="S37" s="51"/>
    </row>
    <row r="38" spans="1:19" ht="213" customHeight="1">
      <c r="A38" s="41"/>
      <c r="B38" s="59"/>
      <c r="C38" s="112"/>
      <c r="D38" s="114"/>
      <c r="E38" s="114"/>
      <c r="F38" s="47"/>
      <c r="G38" s="48"/>
      <c r="H38" s="47"/>
      <c r="I38" s="48"/>
      <c r="J38" s="71" t="s">
        <v>107</v>
      </c>
      <c r="K38" s="72"/>
      <c r="L38" s="72"/>
      <c r="M38" s="72"/>
      <c r="N38" s="72"/>
      <c r="O38" s="72"/>
      <c r="P38" s="72"/>
      <c r="Q38" s="72"/>
      <c r="R38" s="72"/>
      <c r="S38" s="73"/>
    </row>
    <row r="39" spans="1:19" ht="42" customHeight="1">
      <c r="A39" s="41"/>
      <c r="B39" s="69" t="s">
        <v>20</v>
      </c>
      <c r="C39" s="54" t="s">
        <v>42</v>
      </c>
      <c r="D39" s="56">
        <v>833</v>
      </c>
      <c r="E39" s="43">
        <v>763</v>
      </c>
      <c r="F39" s="45">
        <f>E39-D39</f>
        <v>-70</v>
      </c>
      <c r="G39" s="46"/>
      <c r="H39" s="45">
        <f>IF(D39=0,0,ROUND(E39/D39*100,1))</f>
        <v>91.6</v>
      </c>
      <c r="I39" s="46"/>
      <c r="J39" s="49" t="s">
        <v>29</v>
      </c>
      <c r="K39" s="50"/>
      <c r="L39" s="50"/>
      <c r="M39" s="50"/>
      <c r="N39" s="50"/>
      <c r="O39" s="50"/>
      <c r="P39" s="50"/>
      <c r="Q39" s="50"/>
      <c r="R39" s="50"/>
      <c r="S39" s="51"/>
    </row>
    <row r="40" spans="1:19" ht="200.1" customHeight="1">
      <c r="A40" s="41"/>
      <c r="B40" s="69"/>
      <c r="C40" s="54"/>
      <c r="D40" s="56"/>
      <c r="E40" s="44"/>
      <c r="F40" s="47"/>
      <c r="G40" s="48"/>
      <c r="H40" s="47"/>
      <c r="I40" s="48"/>
      <c r="J40" s="79"/>
      <c r="K40" s="80"/>
      <c r="L40" s="80"/>
      <c r="M40" s="80"/>
      <c r="N40" s="80"/>
      <c r="O40" s="80"/>
      <c r="P40" s="80"/>
      <c r="Q40" s="80"/>
      <c r="R40" s="80"/>
      <c r="S40" s="81"/>
    </row>
    <row r="41" spans="1:19" ht="41.25" customHeight="1">
      <c r="A41" s="41"/>
      <c r="B41" s="52" t="s">
        <v>21</v>
      </c>
      <c r="C41" s="38" t="s">
        <v>64</v>
      </c>
      <c r="D41" s="43">
        <v>920</v>
      </c>
      <c r="E41" s="43">
        <v>826</v>
      </c>
      <c r="F41" s="45">
        <f>E41-D41</f>
        <v>-94</v>
      </c>
      <c r="G41" s="46"/>
      <c r="H41" s="45">
        <f>IF(D41=0,0,ROUND(E41/D41*100,1))</f>
        <v>89.8</v>
      </c>
      <c r="I41" s="46"/>
      <c r="J41" s="49" t="s">
        <v>30</v>
      </c>
      <c r="K41" s="50"/>
      <c r="L41" s="50"/>
      <c r="M41" s="50"/>
      <c r="N41" s="50"/>
      <c r="O41" s="50"/>
      <c r="P41" s="50"/>
      <c r="Q41" s="50"/>
      <c r="R41" s="50"/>
      <c r="S41" s="51"/>
    </row>
    <row r="42" spans="1:19" ht="163.5" customHeight="1">
      <c r="A42" s="42"/>
      <c r="B42" s="53"/>
      <c r="C42" s="39"/>
      <c r="D42" s="44"/>
      <c r="E42" s="44"/>
      <c r="F42" s="47"/>
      <c r="G42" s="48"/>
      <c r="H42" s="47"/>
      <c r="I42" s="48"/>
      <c r="J42" s="79"/>
      <c r="K42" s="80"/>
      <c r="L42" s="80"/>
      <c r="M42" s="80"/>
      <c r="N42" s="80"/>
      <c r="O42" s="80"/>
      <c r="P42" s="80"/>
      <c r="Q42" s="80"/>
      <c r="R42" s="80"/>
      <c r="S42" s="81"/>
    </row>
    <row r="43" spans="1:19" ht="39" customHeight="1">
      <c r="A43" s="15"/>
      <c r="B43" s="16"/>
      <c r="C43" s="16"/>
      <c r="D43" s="16"/>
      <c r="E43" s="16"/>
      <c r="F43" s="16"/>
      <c r="G43" s="16"/>
      <c r="H43" s="16"/>
      <c r="I43" s="16"/>
      <c r="J43" s="16"/>
      <c r="K43" s="16"/>
      <c r="L43" s="16"/>
      <c r="M43" s="16"/>
      <c r="N43" s="16"/>
      <c r="O43" s="16"/>
      <c r="P43" s="16"/>
      <c r="Q43" s="16"/>
      <c r="R43" s="16"/>
      <c r="S43" s="16"/>
    </row>
    <row r="44" spans="1:19" ht="26.25" customHeight="1">
      <c r="A44" s="87" t="s">
        <v>6</v>
      </c>
      <c r="B44" s="90" t="s">
        <v>7</v>
      </c>
      <c r="C44" s="91"/>
      <c r="D44" s="67" t="s">
        <v>8</v>
      </c>
      <c r="E44" s="67"/>
      <c r="F44" s="67" t="s">
        <v>9</v>
      </c>
      <c r="G44" s="67"/>
      <c r="H44" s="67"/>
      <c r="I44" s="67"/>
      <c r="J44" s="96" t="s">
        <v>10</v>
      </c>
      <c r="K44" s="97"/>
      <c r="L44" s="97"/>
      <c r="M44" s="97"/>
      <c r="N44" s="97"/>
      <c r="O44" s="97"/>
      <c r="P44" s="97"/>
      <c r="Q44" s="97"/>
      <c r="R44" s="97"/>
      <c r="S44" s="97"/>
    </row>
    <row r="45" spans="1:19" ht="30" customHeight="1">
      <c r="A45" s="88"/>
      <c r="B45" s="92"/>
      <c r="C45" s="93"/>
      <c r="D45" s="13" t="s">
        <v>11</v>
      </c>
      <c r="E45" s="13" t="s">
        <v>12</v>
      </c>
      <c r="F45" s="67" t="s">
        <v>13</v>
      </c>
      <c r="G45" s="67"/>
      <c r="H45" s="67" t="s">
        <v>14</v>
      </c>
      <c r="I45" s="67"/>
      <c r="J45" s="98"/>
      <c r="K45" s="99"/>
      <c r="L45" s="99"/>
      <c r="M45" s="99"/>
      <c r="N45" s="99"/>
      <c r="O45" s="99"/>
      <c r="P45" s="99"/>
      <c r="Q45" s="99"/>
      <c r="R45" s="99"/>
      <c r="S45" s="99"/>
    </row>
    <row r="46" spans="1:19" ht="26.25" customHeight="1">
      <c r="A46" s="89"/>
      <c r="B46" s="94"/>
      <c r="C46" s="95"/>
      <c r="D46" s="14" t="s">
        <v>15</v>
      </c>
      <c r="E46" s="14" t="s">
        <v>16</v>
      </c>
      <c r="F46" s="68" t="s">
        <v>17</v>
      </c>
      <c r="G46" s="68"/>
      <c r="H46" s="68" t="s">
        <v>18</v>
      </c>
      <c r="I46" s="68"/>
      <c r="J46" s="100"/>
      <c r="K46" s="101"/>
      <c r="L46" s="101"/>
      <c r="M46" s="101"/>
      <c r="N46" s="101"/>
      <c r="O46" s="101"/>
      <c r="P46" s="101"/>
      <c r="Q46" s="101"/>
      <c r="R46" s="101"/>
      <c r="S46" s="101"/>
    </row>
    <row r="47" spans="1:19" ht="63" customHeight="1">
      <c r="A47" s="40">
        <v>4</v>
      </c>
      <c r="B47" s="58" t="s">
        <v>19</v>
      </c>
      <c r="C47" s="111" t="s">
        <v>43</v>
      </c>
      <c r="D47" s="113">
        <f>IF(D51=0,0,ROUND(D49/D51*100,1))</f>
        <v>81.5</v>
      </c>
      <c r="E47" s="113">
        <f>IF(E51=0,0,ROUND(E49/E51*100,1))</f>
        <v>75.5</v>
      </c>
      <c r="F47" s="45">
        <f>E47-D47</f>
        <v>-6</v>
      </c>
      <c r="G47" s="46"/>
      <c r="H47" s="45">
        <f>IF(D47=0,0,ROUND(E47/D47*100,1))</f>
        <v>92.6</v>
      </c>
      <c r="I47" s="46"/>
      <c r="J47" s="49" t="s">
        <v>28</v>
      </c>
      <c r="K47" s="50"/>
      <c r="L47" s="50"/>
      <c r="M47" s="50"/>
      <c r="N47" s="50"/>
      <c r="O47" s="50"/>
      <c r="P47" s="50"/>
      <c r="Q47" s="50"/>
      <c r="R47" s="50"/>
      <c r="S47" s="51"/>
    </row>
    <row r="48" spans="1:19" ht="207.75" customHeight="1">
      <c r="A48" s="41"/>
      <c r="B48" s="59"/>
      <c r="C48" s="112"/>
      <c r="D48" s="114"/>
      <c r="E48" s="114"/>
      <c r="F48" s="47"/>
      <c r="G48" s="48"/>
      <c r="H48" s="47"/>
      <c r="I48" s="48"/>
      <c r="J48" s="71" t="s">
        <v>108</v>
      </c>
      <c r="K48" s="72"/>
      <c r="L48" s="72"/>
      <c r="M48" s="72"/>
      <c r="N48" s="72"/>
      <c r="O48" s="72"/>
      <c r="P48" s="72"/>
      <c r="Q48" s="72"/>
      <c r="R48" s="72"/>
      <c r="S48" s="73"/>
    </row>
    <row r="49" spans="1:19" ht="35.25" customHeight="1">
      <c r="A49" s="41"/>
      <c r="B49" s="52" t="s">
        <v>20</v>
      </c>
      <c r="C49" s="38" t="s">
        <v>44</v>
      </c>
      <c r="D49" s="43">
        <v>5511</v>
      </c>
      <c r="E49" s="43">
        <v>5196</v>
      </c>
      <c r="F49" s="45">
        <f>E49-D49</f>
        <v>-315</v>
      </c>
      <c r="G49" s="46"/>
      <c r="H49" s="45">
        <f>IF(D49=0,0,ROUND(E49/D49*100,1))</f>
        <v>94.3</v>
      </c>
      <c r="I49" s="46"/>
      <c r="J49" s="49" t="s">
        <v>29</v>
      </c>
      <c r="K49" s="50"/>
      <c r="L49" s="50"/>
      <c r="M49" s="50"/>
      <c r="N49" s="50"/>
      <c r="O49" s="50"/>
      <c r="P49" s="50"/>
      <c r="Q49" s="50"/>
      <c r="R49" s="50"/>
      <c r="S49" s="51"/>
    </row>
    <row r="50" spans="1:19" ht="164.25" customHeight="1">
      <c r="A50" s="41"/>
      <c r="B50" s="53"/>
      <c r="C50" s="39"/>
      <c r="D50" s="44"/>
      <c r="E50" s="44"/>
      <c r="F50" s="47"/>
      <c r="G50" s="48"/>
      <c r="H50" s="47"/>
      <c r="I50" s="48"/>
      <c r="J50" s="71" t="s">
        <v>99</v>
      </c>
      <c r="K50" s="72"/>
      <c r="L50" s="72"/>
      <c r="M50" s="72"/>
      <c r="N50" s="72"/>
      <c r="O50" s="72"/>
      <c r="P50" s="72"/>
      <c r="Q50" s="72"/>
      <c r="R50" s="72"/>
      <c r="S50" s="73"/>
    </row>
    <row r="51" spans="1:19" ht="38.25" customHeight="1">
      <c r="A51" s="41"/>
      <c r="B51" s="52" t="s">
        <v>21</v>
      </c>
      <c r="C51" s="38" t="s">
        <v>65</v>
      </c>
      <c r="D51" s="43">
        <v>6762</v>
      </c>
      <c r="E51" s="43">
        <v>6884</v>
      </c>
      <c r="F51" s="45">
        <f>E51-D51</f>
        <v>122</v>
      </c>
      <c r="G51" s="46"/>
      <c r="H51" s="45">
        <f>IF(D51=0,0,ROUND(E51/D51*100,1))</f>
        <v>101.8</v>
      </c>
      <c r="I51" s="46"/>
      <c r="J51" s="49" t="s">
        <v>30</v>
      </c>
      <c r="K51" s="50"/>
      <c r="L51" s="50"/>
      <c r="M51" s="50"/>
      <c r="N51" s="50"/>
      <c r="O51" s="50"/>
      <c r="P51" s="50"/>
      <c r="Q51" s="50"/>
      <c r="R51" s="50"/>
      <c r="S51" s="51"/>
    </row>
    <row r="52" spans="1:19" ht="162.75" customHeight="1">
      <c r="A52" s="42"/>
      <c r="B52" s="53"/>
      <c r="C52" s="39"/>
      <c r="D52" s="44"/>
      <c r="E52" s="44"/>
      <c r="F52" s="47"/>
      <c r="G52" s="48"/>
      <c r="H52" s="47"/>
      <c r="I52" s="48"/>
      <c r="J52" s="79"/>
      <c r="K52" s="80"/>
      <c r="L52" s="80"/>
      <c r="M52" s="80"/>
      <c r="N52" s="80"/>
      <c r="O52" s="80"/>
      <c r="P52" s="80"/>
      <c r="Q52" s="80"/>
      <c r="R52" s="80"/>
      <c r="S52" s="81"/>
    </row>
    <row r="53" spans="1:19" ht="355.5" customHeight="1">
      <c r="A53" s="108" t="s">
        <v>33</v>
      </c>
      <c r="B53" s="109"/>
      <c r="C53" s="109"/>
      <c r="D53" s="109"/>
      <c r="E53" s="109"/>
      <c r="F53" s="109"/>
      <c r="G53" s="109"/>
      <c r="H53" s="109"/>
      <c r="I53" s="109"/>
      <c r="J53" s="109"/>
      <c r="K53" s="109"/>
      <c r="L53" s="109"/>
      <c r="M53" s="109"/>
      <c r="N53" s="109"/>
      <c r="O53" s="109"/>
      <c r="P53" s="109"/>
      <c r="Q53" s="109"/>
      <c r="R53" s="109"/>
      <c r="S53" s="110"/>
    </row>
    <row r="54" spans="1:19" ht="36" customHeight="1">
      <c r="A54" s="87" t="s">
        <v>6</v>
      </c>
      <c r="B54" s="90" t="s">
        <v>7</v>
      </c>
      <c r="C54" s="91"/>
      <c r="D54" s="67" t="s">
        <v>8</v>
      </c>
      <c r="E54" s="67"/>
      <c r="F54" s="67" t="s">
        <v>9</v>
      </c>
      <c r="G54" s="67"/>
      <c r="H54" s="67"/>
      <c r="I54" s="67"/>
      <c r="J54" s="96" t="s">
        <v>10</v>
      </c>
      <c r="K54" s="97"/>
      <c r="L54" s="97"/>
      <c r="M54" s="97"/>
      <c r="N54" s="97"/>
      <c r="O54" s="97"/>
      <c r="P54" s="97"/>
      <c r="Q54" s="97"/>
      <c r="R54" s="97"/>
      <c r="S54" s="97"/>
    </row>
    <row r="55" spans="1:19" ht="30" customHeight="1">
      <c r="A55" s="88"/>
      <c r="B55" s="92"/>
      <c r="C55" s="93"/>
      <c r="D55" s="18" t="s">
        <v>11</v>
      </c>
      <c r="E55" s="18" t="s">
        <v>12</v>
      </c>
      <c r="F55" s="67" t="s">
        <v>13</v>
      </c>
      <c r="G55" s="67"/>
      <c r="H55" s="67" t="s">
        <v>14</v>
      </c>
      <c r="I55" s="67"/>
      <c r="J55" s="98"/>
      <c r="K55" s="99"/>
      <c r="L55" s="99"/>
      <c r="M55" s="99"/>
      <c r="N55" s="99"/>
      <c r="O55" s="99"/>
      <c r="P55" s="99"/>
      <c r="Q55" s="99"/>
      <c r="R55" s="99"/>
      <c r="S55" s="99"/>
    </row>
    <row r="56" spans="1:19" ht="35.25" customHeight="1">
      <c r="A56" s="89"/>
      <c r="B56" s="94"/>
      <c r="C56" s="95"/>
      <c r="D56" s="19" t="s">
        <v>15</v>
      </c>
      <c r="E56" s="19" t="s">
        <v>16</v>
      </c>
      <c r="F56" s="68" t="s">
        <v>17</v>
      </c>
      <c r="G56" s="68"/>
      <c r="H56" s="68" t="s">
        <v>18</v>
      </c>
      <c r="I56" s="68"/>
      <c r="J56" s="100"/>
      <c r="K56" s="101"/>
      <c r="L56" s="101"/>
      <c r="M56" s="101"/>
      <c r="N56" s="101"/>
      <c r="O56" s="101"/>
      <c r="P56" s="101"/>
      <c r="Q56" s="101"/>
      <c r="R56" s="101"/>
      <c r="S56" s="101"/>
    </row>
    <row r="57" spans="1:19" ht="62.25" customHeight="1">
      <c r="A57" s="40">
        <v>5</v>
      </c>
      <c r="B57" s="58" t="s">
        <v>19</v>
      </c>
      <c r="C57" s="60" t="s">
        <v>45</v>
      </c>
      <c r="D57" s="61">
        <f>IF(D61=0,0,ROUND(D59/D61*100,1))</f>
        <v>20.3</v>
      </c>
      <c r="E57" s="57">
        <f>IF(E61=0,0,ROUND(E59/E61*100,1))</f>
        <v>20.9</v>
      </c>
      <c r="F57" s="57">
        <f>E57-D57</f>
        <v>0.59999999999999787</v>
      </c>
      <c r="G57" s="57"/>
      <c r="H57" s="57">
        <f>IF(D57=0,0,ROUND(E57/D57*100,1))</f>
        <v>103</v>
      </c>
      <c r="I57" s="57"/>
      <c r="J57" s="49" t="s">
        <v>28</v>
      </c>
      <c r="K57" s="50"/>
      <c r="L57" s="50"/>
      <c r="M57" s="50"/>
      <c r="N57" s="50"/>
      <c r="O57" s="50"/>
      <c r="P57" s="50"/>
      <c r="Q57" s="50"/>
      <c r="R57" s="50"/>
      <c r="S57" s="51"/>
    </row>
    <row r="58" spans="1:19" ht="200.1" customHeight="1">
      <c r="A58" s="41"/>
      <c r="B58" s="59"/>
      <c r="C58" s="60"/>
      <c r="D58" s="61"/>
      <c r="E58" s="57"/>
      <c r="F58" s="57"/>
      <c r="G58" s="57"/>
      <c r="H58" s="57"/>
      <c r="I58" s="57"/>
      <c r="J58" s="62" t="s">
        <v>95</v>
      </c>
      <c r="K58" s="63"/>
      <c r="L58" s="63"/>
      <c r="M58" s="63"/>
      <c r="N58" s="63"/>
      <c r="O58" s="63"/>
      <c r="P58" s="63"/>
      <c r="Q58" s="63"/>
      <c r="R58" s="63"/>
      <c r="S58" s="64"/>
    </row>
    <row r="59" spans="1:19" ht="34.5" customHeight="1">
      <c r="A59" s="41"/>
      <c r="B59" s="52" t="s">
        <v>20</v>
      </c>
      <c r="C59" s="65" t="s">
        <v>46</v>
      </c>
      <c r="D59" s="55">
        <v>5367</v>
      </c>
      <c r="E59" s="56">
        <v>5765</v>
      </c>
      <c r="F59" s="57">
        <f t="shared" ref="F59" si="4">E59-D59</f>
        <v>398</v>
      </c>
      <c r="G59" s="57"/>
      <c r="H59" s="57">
        <f t="shared" ref="H59" si="5">IF(D59=0,0,ROUND(E59/D59*100,1))</f>
        <v>107.4</v>
      </c>
      <c r="I59" s="57"/>
      <c r="J59" s="49" t="s">
        <v>29</v>
      </c>
      <c r="K59" s="50"/>
      <c r="L59" s="50"/>
      <c r="M59" s="50"/>
      <c r="N59" s="50"/>
      <c r="O59" s="50"/>
      <c r="P59" s="50"/>
      <c r="Q59" s="50"/>
      <c r="R59" s="50"/>
      <c r="S59" s="51"/>
    </row>
    <row r="60" spans="1:19" ht="200.1" customHeight="1">
      <c r="A60" s="41"/>
      <c r="B60" s="53"/>
      <c r="C60" s="65"/>
      <c r="D60" s="55"/>
      <c r="E60" s="56"/>
      <c r="F60" s="57"/>
      <c r="G60" s="57"/>
      <c r="H60" s="57"/>
      <c r="I60" s="57"/>
      <c r="J60" s="79"/>
      <c r="K60" s="80"/>
      <c r="L60" s="80"/>
      <c r="M60" s="80"/>
      <c r="N60" s="80"/>
      <c r="O60" s="80"/>
      <c r="P60" s="80"/>
      <c r="Q60" s="80"/>
      <c r="R60" s="80"/>
      <c r="S60" s="81"/>
    </row>
    <row r="61" spans="1:19" ht="34.5" customHeight="1">
      <c r="A61" s="41"/>
      <c r="B61" s="52" t="s">
        <v>21</v>
      </c>
      <c r="C61" s="54" t="s">
        <v>66</v>
      </c>
      <c r="D61" s="55">
        <v>26436</v>
      </c>
      <c r="E61" s="56">
        <v>27611</v>
      </c>
      <c r="F61" s="57">
        <f>E61-D61</f>
        <v>1175</v>
      </c>
      <c r="G61" s="57"/>
      <c r="H61" s="57">
        <f>IF(D61=0,0,ROUND(E61/D61*100,1))</f>
        <v>104.4</v>
      </c>
      <c r="I61" s="57"/>
      <c r="J61" s="49" t="s">
        <v>30</v>
      </c>
      <c r="K61" s="50"/>
      <c r="L61" s="50"/>
      <c r="M61" s="50"/>
      <c r="N61" s="50"/>
      <c r="O61" s="50"/>
      <c r="P61" s="50"/>
      <c r="Q61" s="50"/>
      <c r="R61" s="50"/>
      <c r="S61" s="51"/>
    </row>
    <row r="62" spans="1:19" ht="200.1" customHeight="1">
      <c r="A62" s="42"/>
      <c r="B62" s="53"/>
      <c r="C62" s="54"/>
      <c r="D62" s="55"/>
      <c r="E62" s="56"/>
      <c r="F62" s="57"/>
      <c r="G62" s="57"/>
      <c r="H62" s="57"/>
      <c r="I62" s="57"/>
      <c r="J62" s="79"/>
      <c r="K62" s="80"/>
      <c r="L62" s="80"/>
      <c r="M62" s="80"/>
      <c r="N62" s="80"/>
      <c r="O62" s="80"/>
      <c r="P62" s="80"/>
      <c r="Q62" s="80"/>
      <c r="R62" s="80"/>
      <c r="S62" s="81"/>
    </row>
    <row r="63" spans="1:19" s="22" customFormat="1" ht="36" customHeight="1">
      <c r="A63" s="29"/>
      <c r="B63" s="23"/>
      <c r="C63" s="24"/>
      <c r="D63" s="25"/>
      <c r="E63" s="25"/>
      <c r="F63" s="26"/>
      <c r="G63" s="26"/>
      <c r="H63" s="26"/>
      <c r="I63" s="26"/>
      <c r="J63" s="27"/>
      <c r="K63" s="27"/>
      <c r="L63" s="27"/>
      <c r="M63" s="27"/>
      <c r="N63" s="27"/>
      <c r="O63" s="27"/>
      <c r="P63" s="27"/>
      <c r="Q63" s="27"/>
      <c r="R63" s="27"/>
      <c r="S63" s="28"/>
    </row>
    <row r="64" spans="1:19" s="22" customFormat="1" ht="36.75" customHeight="1">
      <c r="A64" s="118" t="s">
        <v>6</v>
      </c>
      <c r="B64" s="78" t="s">
        <v>7</v>
      </c>
      <c r="C64" s="78"/>
      <c r="D64" s="67" t="s">
        <v>8</v>
      </c>
      <c r="E64" s="67"/>
      <c r="F64" s="67" t="s">
        <v>9</v>
      </c>
      <c r="G64" s="67"/>
      <c r="H64" s="67"/>
      <c r="I64" s="67"/>
      <c r="J64" s="66" t="s">
        <v>10</v>
      </c>
      <c r="K64" s="66"/>
      <c r="L64" s="66"/>
      <c r="M64" s="66"/>
      <c r="N64" s="66"/>
      <c r="O64" s="66"/>
      <c r="P64" s="66"/>
      <c r="Q64" s="66"/>
      <c r="R64" s="66"/>
      <c r="S64" s="66"/>
    </row>
    <row r="65" spans="1:19" ht="30.75" customHeight="1">
      <c r="A65" s="119"/>
      <c r="B65" s="78"/>
      <c r="C65" s="78"/>
      <c r="D65" s="20" t="s">
        <v>11</v>
      </c>
      <c r="E65" s="20" t="s">
        <v>12</v>
      </c>
      <c r="F65" s="67" t="s">
        <v>13</v>
      </c>
      <c r="G65" s="67"/>
      <c r="H65" s="67" t="s">
        <v>14</v>
      </c>
      <c r="I65" s="67"/>
      <c r="J65" s="66"/>
      <c r="K65" s="66"/>
      <c r="L65" s="66"/>
      <c r="M65" s="66"/>
      <c r="N65" s="66"/>
      <c r="O65" s="66"/>
      <c r="P65" s="66"/>
      <c r="Q65" s="66"/>
      <c r="R65" s="66"/>
      <c r="S65" s="66"/>
    </row>
    <row r="66" spans="1:19" ht="29.25" customHeight="1">
      <c r="A66" s="119"/>
      <c r="B66" s="78"/>
      <c r="C66" s="78"/>
      <c r="D66" s="21" t="s">
        <v>15</v>
      </c>
      <c r="E66" s="21" t="s">
        <v>16</v>
      </c>
      <c r="F66" s="68" t="s">
        <v>17</v>
      </c>
      <c r="G66" s="68"/>
      <c r="H66" s="68" t="s">
        <v>18</v>
      </c>
      <c r="I66" s="68"/>
      <c r="J66" s="66"/>
      <c r="K66" s="66"/>
      <c r="L66" s="66"/>
      <c r="M66" s="66"/>
      <c r="N66" s="66"/>
      <c r="O66" s="66"/>
      <c r="P66" s="66"/>
      <c r="Q66" s="66"/>
      <c r="R66" s="66"/>
      <c r="S66" s="66"/>
    </row>
    <row r="67" spans="1:19" ht="62.25" customHeight="1">
      <c r="A67" s="121">
        <v>6</v>
      </c>
      <c r="B67" s="120" t="s">
        <v>19</v>
      </c>
      <c r="C67" s="60" t="s">
        <v>47</v>
      </c>
      <c r="D67" s="61">
        <f>IF(D71=0,0,ROUND(D69/D71*100,1))</f>
        <v>100</v>
      </c>
      <c r="E67" s="57">
        <f>IF(E71=0,0,ROUND(E69/E71*100,1))</f>
        <v>100</v>
      </c>
      <c r="F67" s="57">
        <f>E67-D67</f>
        <v>0</v>
      </c>
      <c r="G67" s="57"/>
      <c r="H67" s="57">
        <f>IF(D67=0,0,ROUND(E67/D67*100,1))</f>
        <v>100</v>
      </c>
      <c r="I67" s="57"/>
      <c r="J67" s="107" t="s">
        <v>28</v>
      </c>
      <c r="K67" s="107"/>
      <c r="L67" s="107"/>
      <c r="M67" s="107"/>
      <c r="N67" s="107"/>
      <c r="O67" s="107"/>
      <c r="P67" s="107"/>
      <c r="Q67" s="107"/>
      <c r="R67" s="107"/>
      <c r="S67" s="107"/>
    </row>
    <row r="68" spans="1:19" ht="200.1" customHeight="1">
      <c r="A68" s="121"/>
      <c r="B68" s="120"/>
      <c r="C68" s="60"/>
      <c r="D68" s="61"/>
      <c r="E68" s="57"/>
      <c r="F68" s="57"/>
      <c r="G68" s="57"/>
      <c r="H68" s="57"/>
      <c r="I68" s="57"/>
      <c r="J68" s="71" t="s">
        <v>109</v>
      </c>
      <c r="K68" s="72"/>
      <c r="L68" s="72"/>
      <c r="M68" s="72"/>
      <c r="N68" s="72"/>
      <c r="O68" s="72"/>
      <c r="P68" s="72"/>
      <c r="Q68" s="72"/>
      <c r="R68" s="72"/>
      <c r="S68" s="73"/>
    </row>
    <row r="69" spans="1:19" ht="37.5" customHeight="1">
      <c r="A69" s="121"/>
      <c r="B69" s="69" t="s">
        <v>20</v>
      </c>
      <c r="C69" s="65" t="s">
        <v>48</v>
      </c>
      <c r="D69" s="55">
        <v>125</v>
      </c>
      <c r="E69" s="56">
        <v>84</v>
      </c>
      <c r="F69" s="57">
        <f t="shared" ref="F69" si="6">E69-D69</f>
        <v>-41</v>
      </c>
      <c r="G69" s="57"/>
      <c r="H69" s="57">
        <f t="shared" ref="H69" si="7">IF(D69=0,0,ROUND(E69/D69*100,1))</f>
        <v>67.2</v>
      </c>
      <c r="I69" s="57"/>
      <c r="J69" s="107" t="s">
        <v>29</v>
      </c>
      <c r="K69" s="107"/>
      <c r="L69" s="107"/>
      <c r="M69" s="107"/>
      <c r="N69" s="107"/>
      <c r="O69" s="107"/>
      <c r="P69" s="107"/>
      <c r="Q69" s="107"/>
      <c r="R69" s="107"/>
      <c r="S69" s="107"/>
    </row>
    <row r="70" spans="1:19" ht="200.1" customHeight="1">
      <c r="A70" s="121"/>
      <c r="B70" s="69"/>
      <c r="C70" s="65"/>
      <c r="D70" s="55"/>
      <c r="E70" s="56"/>
      <c r="F70" s="57"/>
      <c r="G70" s="57"/>
      <c r="H70" s="57"/>
      <c r="I70" s="57"/>
      <c r="J70" s="71" t="s">
        <v>101</v>
      </c>
      <c r="K70" s="72"/>
      <c r="L70" s="72"/>
      <c r="M70" s="72"/>
      <c r="N70" s="72"/>
      <c r="O70" s="72"/>
      <c r="P70" s="72"/>
      <c r="Q70" s="72"/>
      <c r="R70" s="72"/>
      <c r="S70" s="73"/>
    </row>
    <row r="71" spans="1:19" ht="32.25" customHeight="1">
      <c r="A71" s="121"/>
      <c r="B71" s="69" t="s">
        <v>21</v>
      </c>
      <c r="C71" s="54" t="s">
        <v>67</v>
      </c>
      <c r="D71" s="55">
        <v>125</v>
      </c>
      <c r="E71" s="56">
        <v>84</v>
      </c>
      <c r="F71" s="57">
        <f>E71-D71</f>
        <v>-41</v>
      </c>
      <c r="G71" s="57"/>
      <c r="H71" s="57">
        <f>IF(D71=0,0,ROUND(E71/D71*100,1))</f>
        <v>67.2</v>
      </c>
      <c r="I71" s="57"/>
      <c r="J71" s="107" t="s">
        <v>30</v>
      </c>
      <c r="K71" s="107"/>
      <c r="L71" s="107"/>
      <c r="M71" s="107"/>
      <c r="N71" s="107"/>
      <c r="O71" s="107"/>
      <c r="P71" s="107"/>
      <c r="Q71" s="107"/>
      <c r="R71" s="107"/>
      <c r="S71" s="107"/>
    </row>
    <row r="72" spans="1:19" ht="200.1" customHeight="1">
      <c r="A72" s="121"/>
      <c r="B72" s="69"/>
      <c r="C72" s="54"/>
      <c r="D72" s="55"/>
      <c r="E72" s="56"/>
      <c r="F72" s="57"/>
      <c r="G72" s="57"/>
      <c r="H72" s="57"/>
      <c r="I72" s="57"/>
      <c r="J72" s="74"/>
      <c r="K72" s="74"/>
      <c r="L72" s="74"/>
      <c r="M72" s="74"/>
      <c r="N72" s="74"/>
      <c r="O72" s="74"/>
      <c r="P72" s="74"/>
      <c r="Q72" s="74"/>
      <c r="R72" s="74"/>
      <c r="S72" s="74"/>
    </row>
    <row r="73" spans="1:19" ht="354.95" customHeight="1">
      <c r="A73" s="108" t="s">
        <v>31</v>
      </c>
      <c r="B73" s="122"/>
      <c r="C73" s="122"/>
      <c r="D73" s="122"/>
      <c r="E73" s="122"/>
      <c r="F73" s="122"/>
      <c r="G73" s="122"/>
      <c r="H73" s="122"/>
      <c r="I73" s="122"/>
      <c r="J73" s="122"/>
      <c r="K73" s="122"/>
      <c r="L73" s="122"/>
      <c r="M73" s="122"/>
      <c r="N73" s="122"/>
      <c r="O73" s="122"/>
      <c r="P73" s="122"/>
      <c r="Q73" s="122"/>
      <c r="R73" s="122"/>
      <c r="S73" s="123"/>
    </row>
    <row r="74" spans="1:19" ht="45" customHeight="1">
      <c r="A74" s="87" t="s">
        <v>6</v>
      </c>
      <c r="B74" s="90" t="s">
        <v>7</v>
      </c>
      <c r="C74" s="91"/>
      <c r="D74" s="67" t="s">
        <v>8</v>
      </c>
      <c r="E74" s="67"/>
      <c r="F74" s="67" t="s">
        <v>9</v>
      </c>
      <c r="G74" s="67"/>
      <c r="H74" s="67"/>
      <c r="I74" s="67"/>
      <c r="J74" s="96" t="s">
        <v>10</v>
      </c>
      <c r="K74" s="97"/>
      <c r="L74" s="97"/>
      <c r="M74" s="97"/>
      <c r="N74" s="97"/>
      <c r="O74" s="97"/>
      <c r="P74" s="97"/>
      <c r="Q74" s="97"/>
      <c r="R74" s="97"/>
      <c r="S74" s="97"/>
    </row>
    <row r="75" spans="1:19" ht="30" customHeight="1">
      <c r="A75" s="88"/>
      <c r="B75" s="92"/>
      <c r="C75" s="93"/>
      <c r="D75" s="20" t="s">
        <v>11</v>
      </c>
      <c r="E75" s="20" t="s">
        <v>12</v>
      </c>
      <c r="F75" s="67" t="s">
        <v>13</v>
      </c>
      <c r="G75" s="67"/>
      <c r="H75" s="67" t="s">
        <v>14</v>
      </c>
      <c r="I75" s="67"/>
      <c r="J75" s="98"/>
      <c r="K75" s="99"/>
      <c r="L75" s="99"/>
      <c r="M75" s="99"/>
      <c r="N75" s="99"/>
      <c r="O75" s="99"/>
      <c r="P75" s="99"/>
      <c r="Q75" s="99"/>
      <c r="R75" s="99"/>
      <c r="S75" s="99"/>
    </row>
    <row r="76" spans="1:19" ht="30" customHeight="1">
      <c r="A76" s="89"/>
      <c r="B76" s="94"/>
      <c r="C76" s="95"/>
      <c r="D76" s="21" t="s">
        <v>15</v>
      </c>
      <c r="E76" s="21" t="s">
        <v>16</v>
      </c>
      <c r="F76" s="68" t="s">
        <v>17</v>
      </c>
      <c r="G76" s="68"/>
      <c r="H76" s="68" t="s">
        <v>18</v>
      </c>
      <c r="I76" s="68"/>
      <c r="J76" s="100"/>
      <c r="K76" s="101"/>
      <c r="L76" s="101"/>
      <c r="M76" s="101"/>
      <c r="N76" s="101"/>
      <c r="O76" s="101"/>
      <c r="P76" s="101"/>
      <c r="Q76" s="101"/>
      <c r="R76" s="101"/>
      <c r="S76" s="101"/>
    </row>
    <row r="77" spans="1:19" ht="68.25" customHeight="1">
      <c r="A77" s="40">
        <v>7</v>
      </c>
      <c r="B77" s="58" t="s">
        <v>19</v>
      </c>
      <c r="C77" s="111" t="s">
        <v>68</v>
      </c>
      <c r="D77" s="126">
        <f>IF(D81=0,0,ROUND(D79/D81*100,1))</f>
        <v>99.2</v>
      </c>
      <c r="E77" s="113">
        <f>IF(E81=0,0,ROUND(E79/E81*100,1))</f>
        <v>93.4</v>
      </c>
      <c r="F77" s="45">
        <f>E77-D77</f>
        <v>-5.7999999999999972</v>
      </c>
      <c r="G77" s="46"/>
      <c r="H77" s="45">
        <f>IF(D77=0,0,ROUND(E77/D77*100,1))</f>
        <v>94.2</v>
      </c>
      <c r="I77" s="46"/>
      <c r="J77" s="49" t="s">
        <v>28</v>
      </c>
      <c r="K77" s="50"/>
      <c r="L77" s="50"/>
      <c r="M77" s="50"/>
      <c r="N77" s="50"/>
      <c r="O77" s="50"/>
      <c r="P77" s="50"/>
      <c r="Q77" s="50"/>
      <c r="R77" s="50"/>
      <c r="S77" s="51"/>
    </row>
    <row r="78" spans="1:19" ht="243.75" customHeight="1">
      <c r="A78" s="41"/>
      <c r="B78" s="59"/>
      <c r="C78" s="112"/>
      <c r="D78" s="127"/>
      <c r="E78" s="114"/>
      <c r="F78" s="47"/>
      <c r="G78" s="48"/>
      <c r="H78" s="47"/>
      <c r="I78" s="48"/>
      <c r="J78" s="71" t="s">
        <v>116</v>
      </c>
      <c r="K78" s="72"/>
      <c r="L78" s="72"/>
      <c r="M78" s="72"/>
      <c r="N78" s="72"/>
      <c r="O78" s="72"/>
      <c r="P78" s="72"/>
      <c r="Q78" s="72"/>
      <c r="R78" s="72"/>
      <c r="S78" s="73"/>
    </row>
    <row r="79" spans="1:19" ht="39.75" customHeight="1">
      <c r="A79" s="41"/>
      <c r="B79" s="52" t="s">
        <v>20</v>
      </c>
      <c r="C79" s="116" t="s">
        <v>69</v>
      </c>
      <c r="D79" s="131">
        <v>66580</v>
      </c>
      <c r="E79" s="43">
        <v>62660</v>
      </c>
      <c r="F79" s="45">
        <f t="shared" ref="F79" si="8">E79-D79</f>
        <v>-3920</v>
      </c>
      <c r="G79" s="46"/>
      <c r="H79" s="45">
        <f t="shared" ref="H79" si="9">IF(D79=0,0,ROUND(E79/D79*100,1))</f>
        <v>94.1</v>
      </c>
      <c r="I79" s="46"/>
      <c r="J79" s="49" t="s">
        <v>34</v>
      </c>
      <c r="K79" s="50"/>
      <c r="L79" s="50"/>
      <c r="M79" s="50"/>
      <c r="N79" s="50"/>
      <c r="O79" s="50"/>
      <c r="P79" s="50"/>
      <c r="Q79" s="50"/>
      <c r="R79" s="50"/>
      <c r="S79" s="51"/>
    </row>
    <row r="80" spans="1:19" ht="171.75" customHeight="1">
      <c r="A80" s="41"/>
      <c r="B80" s="53"/>
      <c r="C80" s="117"/>
      <c r="D80" s="132"/>
      <c r="E80" s="44"/>
      <c r="F80" s="47"/>
      <c r="G80" s="48"/>
      <c r="H80" s="47"/>
      <c r="I80" s="48"/>
      <c r="J80" s="156" t="s">
        <v>115</v>
      </c>
      <c r="K80" s="157"/>
      <c r="L80" s="157"/>
      <c r="M80" s="157"/>
      <c r="N80" s="157"/>
      <c r="O80" s="157"/>
      <c r="P80" s="157"/>
      <c r="Q80" s="157"/>
      <c r="R80" s="157"/>
      <c r="S80" s="158"/>
    </row>
    <row r="81" spans="1:19" ht="36" customHeight="1">
      <c r="A81" s="41"/>
      <c r="B81" s="52" t="s">
        <v>21</v>
      </c>
      <c r="C81" s="38" t="s">
        <v>70</v>
      </c>
      <c r="D81" s="124">
        <v>67100</v>
      </c>
      <c r="E81" s="162">
        <f>D81</f>
        <v>67100</v>
      </c>
      <c r="F81" s="45">
        <f>E81-D81</f>
        <v>0</v>
      </c>
      <c r="G81" s="46"/>
      <c r="H81" s="45">
        <f>IF(D81=0,0,ROUND(E81/D81*100,1))</f>
        <v>100</v>
      </c>
      <c r="I81" s="46"/>
      <c r="J81" s="49" t="s">
        <v>27</v>
      </c>
      <c r="K81" s="50"/>
      <c r="L81" s="50"/>
      <c r="M81" s="50"/>
      <c r="N81" s="50"/>
      <c r="O81" s="50"/>
      <c r="P81" s="50"/>
      <c r="Q81" s="50"/>
      <c r="R81" s="50"/>
      <c r="S81" s="51"/>
    </row>
    <row r="82" spans="1:19" ht="200.1" customHeight="1">
      <c r="A82" s="42"/>
      <c r="B82" s="53"/>
      <c r="C82" s="39"/>
      <c r="D82" s="125"/>
      <c r="E82" s="163"/>
      <c r="F82" s="47"/>
      <c r="G82" s="48"/>
      <c r="H82" s="47"/>
      <c r="I82" s="48"/>
      <c r="J82" s="159" t="s">
        <v>97</v>
      </c>
      <c r="K82" s="160"/>
      <c r="L82" s="160"/>
      <c r="M82" s="160"/>
      <c r="N82" s="160"/>
      <c r="O82" s="160"/>
      <c r="P82" s="160"/>
      <c r="Q82" s="160"/>
      <c r="R82" s="160"/>
      <c r="S82" s="161"/>
    </row>
    <row r="83" spans="1:19" ht="39" customHeight="1">
      <c r="A83" s="15"/>
      <c r="B83" s="16"/>
      <c r="C83" s="16"/>
      <c r="D83" s="16"/>
      <c r="E83" s="16"/>
      <c r="F83" s="16"/>
      <c r="G83" s="16"/>
      <c r="H83" s="16"/>
      <c r="I83" s="16"/>
      <c r="J83" s="16"/>
      <c r="K83" s="16"/>
      <c r="L83" s="16"/>
      <c r="M83" s="16"/>
      <c r="N83" s="16"/>
      <c r="O83" s="16"/>
      <c r="P83" s="16"/>
      <c r="Q83" s="16"/>
      <c r="R83" s="16"/>
      <c r="S83" s="16"/>
    </row>
    <row r="84" spans="1:19" ht="26.25" customHeight="1">
      <c r="A84" s="118" t="s">
        <v>6</v>
      </c>
      <c r="B84" s="78" t="s">
        <v>7</v>
      </c>
      <c r="C84" s="78"/>
      <c r="D84" s="67" t="s">
        <v>8</v>
      </c>
      <c r="E84" s="67"/>
      <c r="F84" s="67" t="s">
        <v>9</v>
      </c>
      <c r="G84" s="67"/>
      <c r="H84" s="67"/>
      <c r="I84" s="67"/>
      <c r="J84" s="66" t="s">
        <v>10</v>
      </c>
      <c r="K84" s="66"/>
      <c r="L84" s="66"/>
      <c r="M84" s="66"/>
      <c r="N84" s="66"/>
      <c r="O84" s="66"/>
      <c r="P84" s="66"/>
      <c r="Q84" s="66"/>
      <c r="R84" s="66"/>
      <c r="S84" s="66"/>
    </row>
    <row r="85" spans="1:19" ht="30" customHeight="1">
      <c r="A85" s="119"/>
      <c r="B85" s="78"/>
      <c r="C85" s="78"/>
      <c r="D85" s="20" t="s">
        <v>11</v>
      </c>
      <c r="E85" s="20" t="s">
        <v>12</v>
      </c>
      <c r="F85" s="67" t="s">
        <v>13</v>
      </c>
      <c r="G85" s="67"/>
      <c r="H85" s="67" t="s">
        <v>14</v>
      </c>
      <c r="I85" s="67"/>
      <c r="J85" s="66"/>
      <c r="K85" s="66"/>
      <c r="L85" s="66"/>
      <c r="M85" s="66"/>
      <c r="N85" s="66"/>
      <c r="O85" s="66"/>
      <c r="P85" s="66"/>
      <c r="Q85" s="66"/>
      <c r="R85" s="66"/>
      <c r="S85" s="66"/>
    </row>
    <row r="86" spans="1:19" ht="26.25" customHeight="1">
      <c r="A86" s="119"/>
      <c r="B86" s="78"/>
      <c r="C86" s="78"/>
      <c r="D86" s="21" t="s">
        <v>15</v>
      </c>
      <c r="E86" s="21" t="s">
        <v>16</v>
      </c>
      <c r="F86" s="68" t="s">
        <v>17</v>
      </c>
      <c r="G86" s="68"/>
      <c r="H86" s="68" t="s">
        <v>18</v>
      </c>
      <c r="I86" s="68"/>
      <c r="J86" s="66"/>
      <c r="K86" s="66"/>
      <c r="L86" s="66"/>
      <c r="M86" s="66"/>
      <c r="N86" s="66"/>
      <c r="O86" s="66"/>
      <c r="P86" s="66"/>
      <c r="Q86" s="66"/>
      <c r="R86" s="66"/>
      <c r="S86" s="66"/>
    </row>
    <row r="87" spans="1:19" ht="63" customHeight="1">
      <c r="A87" s="40">
        <v>8</v>
      </c>
      <c r="B87" s="120" t="s">
        <v>19</v>
      </c>
      <c r="C87" s="111" t="s">
        <v>49</v>
      </c>
      <c r="D87" s="61">
        <f>IF(D91=0,0,ROUND(D89/D91*100,1))</f>
        <v>90</v>
      </c>
      <c r="E87" s="57">
        <f>IF(E91=0,0,ROUND(E89/E91*100,1))</f>
        <v>88.1</v>
      </c>
      <c r="F87" s="57">
        <f>E87-D87</f>
        <v>-1.9000000000000057</v>
      </c>
      <c r="G87" s="57"/>
      <c r="H87" s="57">
        <f>IF(D87=0,0,ROUND(E87/D87*100,1))</f>
        <v>97.9</v>
      </c>
      <c r="I87" s="57"/>
      <c r="J87" s="107" t="s">
        <v>28</v>
      </c>
      <c r="K87" s="107"/>
      <c r="L87" s="107"/>
      <c r="M87" s="107"/>
      <c r="N87" s="107"/>
      <c r="O87" s="107"/>
      <c r="P87" s="107"/>
      <c r="Q87" s="107"/>
      <c r="R87" s="107"/>
      <c r="S87" s="107"/>
    </row>
    <row r="88" spans="1:19" ht="274.5" customHeight="1">
      <c r="A88" s="41"/>
      <c r="B88" s="120"/>
      <c r="C88" s="112"/>
      <c r="D88" s="61"/>
      <c r="E88" s="57"/>
      <c r="F88" s="57"/>
      <c r="G88" s="57"/>
      <c r="H88" s="57"/>
      <c r="I88" s="57"/>
      <c r="J88" s="71" t="s">
        <v>110</v>
      </c>
      <c r="K88" s="72"/>
      <c r="L88" s="72"/>
      <c r="M88" s="72"/>
      <c r="N88" s="72"/>
      <c r="O88" s="72"/>
      <c r="P88" s="72"/>
      <c r="Q88" s="72"/>
      <c r="R88" s="72"/>
      <c r="S88" s="73"/>
    </row>
    <row r="89" spans="1:19" ht="38.25" customHeight="1">
      <c r="A89" s="41"/>
      <c r="B89" s="69" t="s">
        <v>20</v>
      </c>
      <c r="C89" s="38" t="s">
        <v>50</v>
      </c>
      <c r="D89" s="131">
        <v>430</v>
      </c>
      <c r="E89" s="43">
        <v>737</v>
      </c>
      <c r="F89" s="57">
        <f t="shared" ref="F89" si="10">E89-D89</f>
        <v>307</v>
      </c>
      <c r="G89" s="57"/>
      <c r="H89" s="57">
        <f t="shared" ref="H89" si="11">IF(D89=0,0,ROUND(E89/D89*100,1))</f>
        <v>171.4</v>
      </c>
      <c r="I89" s="57"/>
      <c r="J89" s="107" t="s">
        <v>34</v>
      </c>
      <c r="K89" s="107"/>
      <c r="L89" s="107"/>
      <c r="M89" s="107"/>
      <c r="N89" s="107"/>
      <c r="O89" s="107"/>
      <c r="P89" s="107"/>
      <c r="Q89" s="107"/>
      <c r="R89" s="107"/>
      <c r="S89" s="107"/>
    </row>
    <row r="90" spans="1:19" ht="199.5" customHeight="1">
      <c r="A90" s="41"/>
      <c r="B90" s="69"/>
      <c r="C90" s="39"/>
      <c r="D90" s="132"/>
      <c r="E90" s="44"/>
      <c r="F90" s="57"/>
      <c r="G90" s="57"/>
      <c r="H90" s="57"/>
      <c r="I90" s="57"/>
      <c r="J90" s="71" t="s">
        <v>102</v>
      </c>
      <c r="K90" s="72"/>
      <c r="L90" s="72"/>
      <c r="M90" s="72"/>
      <c r="N90" s="72"/>
      <c r="O90" s="72"/>
      <c r="P90" s="72"/>
      <c r="Q90" s="72"/>
      <c r="R90" s="72"/>
      <c r="S90" s="73"/>
    </row>
    <row r="91" spans="1:19" ht="37.5" customHeight="1">
      <c r="A91" s="41"/>
      <c r="B91" s="69" t="s">
        <v>21</v>
      </c>
      <c r="C91" s="38" t="s">
        <v>71</v>
      </c>
      <c r="D91" s="55">
        <v>478</v>
      </c>
      <c r="E91" s="56">
        <v>837</v>
      </c>
      <c r="F91" s="57">
        <f t="shared" ref="F91" si="12">E91-D91</f>
        <v>359</v>
      </c>
      <c r="G91" s="57"/>
      <c r="H91" s="57">
        <f t="shared" ref="H91" si="13">IF(D91=0,0,ROUND(E91/D91*100,1))</f>
        <v>175.1</v>
      </c>
      <c r="I91" s="57"/>
      <c r="J91" s="107" t="s">
        <v>27</v>
      </c>
      <c r="K91" s="107"/>
      <c r="L91" s="107"/>
      <c r="M91" s="107"/>
      <c r="N91" s="107"/>
      <c r="O91" s="107"/>
      <c r="P91" s="107"/>
      <c r="Q91" s="107"/>
      <c r="R91" s="107"/>
      <c r="S91" s="107"/>
    </row>
    <row r="92" spans="1:19" ht="156.75" customHeight="1">
      <c r="A92" s="42"/>
      <c r="B92" s="69"/>
      <c r="C92" s="39"/>
      <c r="D92" s="55"/>
      <c r="E92" s="56"/>
      <c r="F92" s="57"/>
      <c r="G92" s="57"/>
      <c r="H92" s="57"/>
      <c r="I92" s="57"/>
      <c r="J92" s="74"/>
      <c r="K92" s="74"/>
      <c r="L92" s="74"/>
      <c r="M92" s="74"/>
      <c r="N92" s="74"/>
      <c r="O92" s="74"/>
      <c r="P92" s="74"/>
      <c r="Q92" s="74"/>
      <c r="R92" s="74"/>
      <c r="S92" s="74"/>
    </row>
    <row r="93" spans="1:19" ht="316.5" customHeight="1">
      <c r="A93" s="108" t="s">
        <v>32</v>
      </c>
      <c r="B93" s="109"/>
      <c r="C93" s="109"/>
      <c r="D93" s="109"/>
      <c r="E93" s="109"/>
      <c r="F93" s="109"/>
      <c r="G93" s="109"/>
      <c r="H93" s="109"/>
      <c r="I93" s="109"/>
      <c r="J93" s="109"/>
      <c r="K93" s="109"/>
      <c r="L93" s="109"/>
      <c r="M93" s="109"/>
      <c r="N93" s="109"/>
      <c r="O93" s="109"/>
      <c r="P93" s="109"/>
      <c r="Q93" s="109"/>
      <c r="R93" s="109"/>
      <c r="S93" s="110"/>
    </row>
    <row r="94" spans="1:19" ht="26.25" customHeight="1">
      <c r="A94" s="87" t="s">
        <v>6</v>
      </c>
      <c r="B94" s="90" t="s">
        <v>7</v>
      </c>
      <c r="C94" s="91"/>
      <c r="D94" s="67" t="s">
        <v>8</v>
      </c>
      <c r="E94" s="67"/>
      <c r="F94" s="67" t="s">
        <v>9</v>
      </c>
      <c r="G94" s="67"/>
      <c r="H94" s="67"/>
      <c r="I94" s="67"/>
      <c r="J94" s="96" t="s">
        <v>10</v>
      </c>
      <c r="K94" s="97"/>
      <c r="L94" s="97"/>
      <c r="M94" s="97"/>
      <c r="N94" s="97"/>
      <c r="O94" s="97"/>
      <c r="P94" s="97"/>
      <c r="Q94" s="97"/>
      <c r="R94" s="97"/>
      <c r="S94" s="97"/>
    </row>
    <row r="95" spans="1:19" ht="30" customHeight="1">
      <c r="A95" s="88"/>
      <c r="B95" s="92"/>
      <c r="C95" s="93"/>
      <c r="D95" s="20" t="s">
        <v>11</v>
      </c>
      <c r="E95" s="20" t="s">
        <v>12</v>
      </c>
      <c r="F95" s="67" t="s">
        <v>13</v>
      </c>
      <c r="G95" s="67"/>
      <c r="H95" s="67" t="s">
        <v>14</v>
      </c>
      <c r="I95" s="67"/>
      <c r="J95" s="98"/>
      <c r="K95" s="99"/>
      <c r="L95" s="99"/>
      <c r="M95" s="99"/>
      <c r="N95" s="99"/>
      <c r="O95" s="99"/>
      <c r="P95" s="99"/>
      <c r="Q95" s="99"/>
      <c r="R95" s="99"/>
      <c r="S95" s="99"/>
    </row>
    <row r="96" spans="1:19" ht="26.25" customHeight="1">
      <c r="A96" s="89"/>
      <c r="B96" s="94"/>
      <c r="C96" s="95"/>
      <c r="D96" s="21" t="s">
        <v>15</v>
      </c>
      <c r="E96" s="21" t="s">
        <v>16</v>
      </c>
      <c r="F96" s="68" t="s">
        <v>17</v>
      </c>
      <c r="G96" s="68"/>
      <c r="H96" s="68" t="s">
        <v>18</v>
      </c>
      <c r="I96" s="68"/>
      <c r="J96" s="100"/>
      <c r="K96" s="101"/>
      <c r="L96" s="101"/>
      <c r="M96" s="101"/>
      <c r="N96" s="101"/>
      <c r="O96" s="101"/>
      <c r="P96" s="101"/>
      <c r="Q96" s="101"/>
      <c r="R96" s="101"/>
      <c r="S96" s="101"/>
    </row>
    <row r="97" spans="1:19" ht="66" customHeight="1">
      <c r="A97" s="40">
        <v>9</v>
      </c>
      <c r="B97" s="58" t="s">
        <v>19</v>
      </c>
      <c r="C97" s="111" t="s">
        <v>51</v>
      </c>
      <c r="D97" s="113">
        <f>IF(D101=0,0,ROUND(D99/D101*100,1))</f>
        <v>84.1</v>
      </c>
      <c r="E97" s="113">
        <f>IF(E101=0,0,ROUND(E99/E101*100,1))</f>
        <v>83.2</v>
      </c>
      <c r="F97" s="45">
        <f>E97-D97</f>
        <v>-0.89999999999999147</v>
      </c>
      <c r="G97" s="46"/>
      <c r="H97" s="45">
        <f>IF(D97=0,0,ROUND(E97/D97*100,1))</f>
        <v>98.9</v>
      </c>
      <c r="I97" s="46"/>
      <c r="J97" s="49" t="s">
        <v>28</v>
      </c>
      <c r="K97" s="50"/>
      <c r="L97" s="50"/>
      <c r="M97" s="50"/>
      <c r="N97" s="50"/>
      <c r="O97" s="50"/>
      <c r="P97" s="50"/>
      <c r="Q97" s="50"/>
      <c r="R97" s="50"/>
      <c r="S97" s="51"/>
    </row>
    <row r="98" spans="1:19" ht="200.1" customHeight="1">
      <c r="A98" s="41"/>
      <c r="B98" s="59"/>
      <c r="C98" s="112"/>
      <c r="D98" s="114"/>
      <c r="E98" s="114"/>
      <c r="F98" s="47"/>
      <c r="G98" s="48"/>
      <c r="H98" s="47"/>
      <c r="I98" s="48"/>
      <c r="J98" s="71" t="s">
        <v>103</v>
      </c>
      <c r="K98" s="72"/>
      <c r="L98" s="72"/>
      <c r="M98" s="72"/>
      <c r="N98" s="72"/>
      <c r="O98" s="72"/>
      <c r="P98" s="72"/>
      <c r="Q98" s="72"/>
      <c r="R98" s="72"/>
      <c r="S98" s="73"/>
    </row>
    <row r="99" spans="1:19" ht="42" customHeight="1">
      <c r="A99" s="41"/>
      <c r="B99" s="69" t="s">
        <v>20</v>
      </c>
      <c r="C99" s="54" t="s">
        <v>52</v>
      </c>
      <c r="D99" s="56">
        <v>116</v>
      </c>
      <c r="E99" s="43">
        <v>99</v>
      </c>
      <c r="F99" s="45">
        <f>E99-D99</f>
        <v>-17</v>
      </c>
      <c r="G99" s="46"/>
      <c r="H99" s="45">
        <f>IF(D99=0,0,ROUND(E99/D99*100,1))</f>
        <v>85.3</v>
      </c>
      <c r="I99" s="46"/>
      <c r="J99" s="49" t="s">
        <v>29</v>
      </c>
      <c r="K99" s="50"/>
      <c r="L99" s="50"/>
      <c r="M99" s="50"/>
      <c r="N99" s="50"/>
      <c r="O99" s="50"/>
      <c r="P99" s="50"/>
      <c r="Q99" s="50"/>
      <c r="R99" s="50"/>
      <c r="S99" s="51"/>
    </row>
    <row r="100" spans="1:19" ht="151.5" customHeight="1">
      <c r="A100" s="41"/>
      <c r="B100" s="69"/>
      <c r="C100" s="54"/>
      <c r="D100" s="56"/>
      <c r="E100" s="44"/>
      <c r="F100" s="47"/>
      <c r="G100" s="48"/>
      <c r="H100" s="47"/>
      <c r="I100" s="48"/>
      <c r="J100" s="71" t="s">
        <v>104</v>
      </c>
      <c r="K100" s="72"/>
      <c r="L100" s="72"/>
      <c r="M100" s="72"/>
      <c r="N100" s="72"/>
      <c r="O100" s="72"/>
      <c r="P100" s="72"/>
      <c r="Q100" s="72"/>
      <c r="R100" s="72"/>
      <c r="S100" s="73"/>
    </row>
    <row r="101" spans="1:19" ht="41.25" customHeight="1">
      <c r="A101" s="41"/>
      <c r="B101" s="52" t="s">
        <v>21</v>
      </c>
      <c r="C101" s="38" t="s">
        <v>72</v>
      </c>
      <c r="D101" s="43">
        <v>138</v>
      </c>
      <c r="E101" s="43">
        <v>119</v>
      </c>
      <c r="F101" s="45">
        <f>E101-D101</f>
        <v>-19</v>
      </c>
      <c r="G101" s="46"/>
      <c r="H101" s="45">
        <f>IF(D101=0,0,ROUND(E101/D101*100,1))</f>
        <v>86.2</v>
      </c>
      <c r="I101" s="46"/>
      <c r="J101" s="49" t="s">
        <v>30</v>
      </c>
      <c r="K101" s="50"/>
      <c r="L101" s="50"/>
      <c r="M101" s="50"/>
      <c r="N101" s="50"/>
      <c r="O101" s="50"/>
      <c r="P101" s="50"/>
      <c r="Q101" s="50"/>
      <c r="R101" s="50"/>
      <c r="S101" s="51"/>
    </row>
    <row r="102" spans="1:19" ht="138.75" customHeight="1">
      <c r="A102" s="42"/>
      <c r="B102" s="53"/>
      <c r="C102" s="39"/>
      <c r="D102" s="44"/>
      <c r="E102" s="44"/>
      <c r="F102" s="47"/>
      <c r="G102" s="48"/>
      <c r="H102" s="47"/>
      <c r="I102" s="48"/>
      <c r="J102" s="79"/>
      <c r="K102" s="80"/>
      <c r="L102" s="80"/>
      <c r="M102" s="80"/>
      <c r="N102" s="80"/>
      <c r="O102" s="80"/>
      <c r="P102" s="80"/>
      <c r="Q102" s="80"/>
      <c r="R102" s="80"/>
      <c r="S102" s="81"/>
    </row>
    <row r="103" spans="1:19" ht="39" customHeight="1">
      <c r="A103" s="15"/>
      <c r="B103" s="16"/>
      <c r="C103" s="16"/>
      <c r="D103" s="16"/>
      <c r="E103" s="16"/>
      <c r="F103" s="16"/>
      <c r="G103" s="16"/>
      <c r="H103" s="16"/>
      <c r="I103" s="16"/>
      <c r="J103" s="16"/>
      <c r="K103" s="16"/>
      <c r="L103" s="16"/>
      <c r="M103" s="16"/>
      <c r="N103" s="16"/>
      <c r="O103" s="16"/>
      <c r="P103" s="16"/>
      <c r="Q103" s="16"/>
      <c r="R103" s="16"/>
      <c r="S103" s="16"/>
    </row>
    <row r="104" spans="1:19" ht="26.25" customHeight="1">
      <c r="A104" s="87" t="s">
        <v>6</v>
      </c>
      <c r="B104" s="90" t="s">
        <v>7</v>
      </c>
      <c r="C104" s="91"/>
      <c r="D104" s="67" t="s">
        <v>8</v>
      </c>
      <c r="E104" s="67"/>
      <c r="F104" s="67" t="s">
        <v>9</v>
      </c>
      <c r="G104" s="67"/>
      <c r="H104" s="67"/>
      <c r="I104" s="67"/>
      <c r="J104" s="96" t="s">
        <v>10</v>
      </c>
      <c r="K104" s="97"/>
      <c r="L104" s="97"/>
      <c r="M104" s="97"/>
      <c r="N104" s="97"/>
      <c r="O104" s="97"/>
      <c r="P104" s="97"/>
      <c r="Q104" s="97"/>
      <c r="R104" s="97"/>
      <c r="S104" s="97"/>
    </row>
    <row r="105" spans="1:19" ht="30" customHeight="1">
      <c r="A105" s="88"/>
      <c r="B105" s="92"/>
      <c r="C105" s="93"/>
      <c r="D105" s="20" t="s">
        <v>11</v>
      </c>
      <c r="E105" s="20" t="s">
        <v>12</v>
      </c>
      <c r="F105" s="67" t="s">
        <v>13</v>
      </c>
      <c r="G105" s="67"/>
      <c r="H105" s="67" t="s">
        <v>14</v>
      </c>
      <c r="I105" s="67"/>
      <c r="J105" s="98"/>
      <c r="K105" s="99"/>
      <c r="L105" s="99"/>
      <c r="M105" s="99"/>
      <c r="N105" s="99"/>
      <c r="O105" s="99"/>
      <c r="P105" s="99"/>
      <c r="Q105" s="99"/>
      <c r="R105" s="99"/>
      <c r="S105" s="99"/>
    </row>
    <row r="106" spans="1:19" ht="26.25" customHeight="1">
      <c r="A106" s="89"/>
      <c r="B106" s="94"/>
      <c r="C106" s="95"/>
      <c r="D106" s="21" t="s">
        <v>15</v>
      </c>
      <c r="E106" s="21" t="s">
        <v>16</v>
      </c>
      <c r="F106" s="68" t="s">
        <v>17</v>
      </c>
      <c r="G106" s="68"/>
      <c r="H106" s="68" t="s">
        <v>18</v>
      </c>
      <c r="I106" s="68"/>
      <c r="J106" s="100"/>
      <c r="K106" s="101"/>
      <c r="L106" s="101"/>
      <c r="M106" s="101"/>
      <c r="N106" s="101"/>
      <c r="O106" s="101"/>
      <c r="P106" s="101"/>
      <c r="Q106" s="101"/>
      <c r="R106" s="101"/>
      <c r="S106" s="101"/>
    </row>
    <row r="107" spans="1:19" ht="63" customHeight="1">
      <c r="A107" s="40">
        <v>11</v>
      </c>
      <c r="B107" s="58" t="s">
        <v>19</v>
      </c>
      <c r="C107" s="111" t="s">
        <v>53</v>
      </c>
      <c r="D107" s="113">
        <f>IF(D111=0,0,ROUND(D109/D111*100,1))</f>
        <v>80</v>
      </c>
      <c r="E107" s="113">
        <f>IF(E111=0,0,ROUND(E109/E111*100,1))</f>
        <v>77.400000000000006</v>
      </c>
      <c r="F107" s="45">
        <f>E107-D107</f>
        <v>-2.5999999999999943</v>
      </c>
      <c r="G107" s="46"/>
      <c r="H107" s="45">
        <f>IF(D107=0,0,ROUND(E107/D107*100,1))</f>
        <v>96.8</v>
      </c>
      <c r="I107" s="46"/>
      <c r="J107" s="49" t="s">
        <v>28</v>
      </c>
      <c r="K107" s="50"/>
      <c r="L107" s="50"/>
      <c r="M107" s="50"/>
      <c r="N107" s="50"/>
      <c r="O107" s="50"/>
      <c r="P107" s="50"/>
      <c r="Q107" s="50"/>
      <c r="R107" s="50"/>
      <c r="S107" s="51"/>
    </row>
    <row r="108" spans="1:19" ht="207.75" customHeight="1">
      <c r="A108" s="41"/>
      <c r="B108" s="59"/>
      <c r="C108" s="112"/>
      <c r="D108" s="114"/>
      <c r="E108" s="114"/>
      <c r="F108" s="47"/>
      <c r="G108" s="48"/>
      <c r="H108" s="47"/>
      <c r="I108" s="48"/>
      <c r="J108" s="62" t="s">
        <v>95</v>
      </c>
      <c r="K108" s="63"/>
      <c r="L108" s="63"/>
      <c r="M108" s="63"/>
      <c r="N108" s="63"/>
      <c r="O108" s="63"/>
      <c r="P108" s="63"/>
      <c r="Q108" s="63"/>
      <c r="R108" s="63"/>
      <c r="S108" s="64"/>
    </row>
    <row r="109" spans="1:19" ht="35.25" customHeight="1">
      <c r="A109" s="41"/>
      <c r="B109" s="52" t="s">
        <v>20</v>
      </c>
      <c r="C109" s="38" t="s">
        <v>54</v>
      </c>
      <c r="D109" s="43">
        <v>30842</v>
      </c>
      <c r="E109" s="43">
        <v>29836</v>
      </c>
      <c r="F109" s="45">
        <f>E109-D109</f>
        <v>-1006</v>
      </c>
      <c r="G109" s="46"/>
      <c r="H109" s="45">
        <f>IF(D109=0,0,ROUND(E109/D109*100,1))</f>
        <v>96.7</v>
      </c>
      <c r="I109" s="46"/>
      <c r="J109" s="49" t="s">
        <v>29</v>
      </c>
      <c r="K109" s="50"/>
      <c r="L109" s="50"/>
      <c r="M109" s="50"/>
      <c r="N109" s="50"/>
      <c r="O109" s="50"/>
      <c r="P109" s="50"/>
      <c r="Q109" s="50"/>
      <c r="R109" s="50"/>
      <c r="S109" s="51"/>
    </row>
    <row r="110" spans="1:19" ht="218.25" customHeight="1">
      <c r="A110" s="41"/>
      <c r="B110" s="53"/>
      <c r="C110" s="39"/>
      <c r="D110" s="44"/>
      <c r="E110" s="44"/>
      <c r="F110" s="47"/>
      <c r="G110" s="48"/>
      <c r="H110" s="47"/>
      <c r="I110" s="48"/>
      <c r="J110" s="79"/>
      <c r="K110" s="80"/>
      <c r="L110" s="80"/>
      <c r="M110" s="80"/>
      <c r="N110" s="80"/>
      <c r="O110" s="80"/>
      <c r="P110" s="80"/>
      <c r="Q110" s="80"/>
      <c r="R110" s="80"/>
      <c r="S110" s="81"/>
    </row>
    <row r="111" spans="1:19" ht="38.25" customHeight="1">
      <c r="A111" s="41"/>
      <c r="B111" s="52" t="s">
        <v>21</v>
      </c>
      <c r="C111" s="38" t="s">
        <v>73</v>
      </c>
      <c r="D111" s="43">
        <v>38553</v>
      </c>
      <c r="E111" s="43">
        <v>38553</v>
      </c>
      <c r="F111" s="45">
        <f>E111-D111</f>
        <v>0</v>
      </c>
      <c r="G111" s="46"/>
      <c r="H111" s="45">
        <f>IF(D111=0,0,ROUND(E111/D111*100,1))</f>
        <v>100</v>
      </c>
      <c r="I111" s="46"/>
      <c r="J111" s="49" t="s">
        <v>30</v>
      </c>
      <c r="K111" s="50"/>
      <c r="L111" s="50"/>
      <c r="M111" s="50"/>
      <c r="N111" s="50"/>
      <c r="O111" s="50"/>
      <c r="P111" s="50"/>
      <c r="Q111" s="50"/>
      <c r="R111" s="50"/>
      <c r="S111" s="51"/>
    </row>
    <row r="112" spans="1:19" ht="200.1" customHeight="1">
      <c r="A112" s="42"/>
      <c r="B112" s="53"/>
      <c r="C112" s="39"/>
      <c r="D112" s="44"/>
      <c r="E112" s="44"/>
      <c r="F112" s="47"/>
      <c r="G112" s="48"/>
      <c r="H112" s="47"/>
      <c r="I112" s="48"/>
      <c r="J112" s="79"/>
      <c r="K112" s="80"/>
      <c r="L112" s="80"/>
      <c r="M112" s="80"/>
      <c r="N112" s="80"/>
      <c r="O112" s="80"/>
      <c r="P112" s="80"/>
      <c r="Q112" s="80"/>
      <c r="R112" s="80"/>
      <c r="S112" s="81"/>
    </row>
    <row r="113" spans="1:19" ht="355.5" customHeight="1">
      <c r="A113" s="108" t="s">
        <v>33</v>
      </c>
      <c r="B113" s="109"/>
      <c r="C113" s="109"/>
      <c r="D113" s="109"/>
      <c r="E113" s="109"/>
      <c r="F113" s="109"/>
      <c r="G113" s="109"/>
      <c r="H113" s="109"/>
      <c r="I113" s="109"/>
      <c r="J113" s="109"/>
      <c r="K113" s="109"/>
      <c r="L113" s="109"/>
      <c r="M113" s="109"/>
      <c r="N113" s="109"/>
      <c r="O113" s="109"/>
      <c r="P113" s="109"/>
      <c r="Q113" s="109"/>
      <c r="R113" s="109"/>
      <c r="S113" s="110"/>
    </row>
    <row r="114" spans="1:19" ht="36" customHeight="1">
      <c r="A114" s="87" t="s">
        <v>6</v>
      </c>
      <c r="B114" s="90" t="s">
        <v>7</v>
      </c>
      <c r="C114" s="91"/>
      <c r="D114" s="67" t="s">
        <v>8</v>
      </c>
      <c r="E114" s="67"/>
      <c r="F114" s="67" t="s">
        <v>9</v>
      </c>
      <c r="G114" s="67"/>
      <c r="H114" s="67"/>
      <c r="I114" s="67"/>
      <c r="J114" s="96" t="s">
        <v>10</v>
      </c>
      <c r="K114" s="97"/>
      <c r="L114" s="97"/>
      <c r="M114" s="97"/>
      <c r="N114" s="97"/>
      <c r="O114" s="97"/>
      <c r="P114" s="97"/>
      <c r="Q114" s="97"/>
      <c r="R114" s="97"/>
      <c r="S114" s="97"/>
    </row>
    <row r="115" spans="1:19" ht="30" customHeight="1">
      <c r="A115" s="88"/>
      <c r="B115" s="92"/>
      <c r="C115" s="93"/>
      <c r="D115" s="20" t="s">
        <v>11</v>
      </c>
      <c r="E115" s="20" t="s">
        <v>12</v>
      </c>
      <c r="F115" s="67" t="s">
        <v>13</v>
      </c>
      <c r="G115" s="67"/>
      <c r="H115" s="67" t="s">
        <v>14</v>
      </c>
      <c r="I115" s="67"/>
      <c r="J115" s="98"/>
      <c r="K115" s="99"/>
      <c r="L115" s="99"/>
      <c r="M115" s="99"/>
      <c r="N115" s="99"/>
      <c r="O115" s="99"/>
      <c r="P115" s="99"/>
      <c r="Q115" s="99"/>
      <c r="R115" s="99"/>
      <c r="S115" s="99"/>
    </row>
    <row r="116" spans="1:19" ht="35.25" customHeight="1">
      <c r="A116" s="89"/>
      <c r="B116" s="94"/>
      <c r="C116" s="95"/>
      <c r="D116" s="21" t="s">
        <v>15</v>
      </c>
      <c r="E116" s="21" t="s">
        <v>16</v>
      </c>
      <c r="F116" s="68" t="s">
        <v>17</v>
      </c>
      <c r="G116" s="68"/>
      <c r="H116" s="68" t="s">
        <v>18</v>
      </c>
      <c r="I116" s="68"/>
      <c r="J116" s="100"/>
      <c r="K116" s="101"/>
      <c r="L116" s="101"/>
      <c r="M116" s="101"/>
      <c r="N116" s="101"/>
      <c r="O116" s="101"/>
      <c r="P116" s="101"/>
      <c r="Q116" s="101"/>
      <c r="R116" s="101"/>
      <c r="S116" s="101"/>
    </row>
    <row r="117" spans="1:19" ht="62.25" customHeight="1">
      <c r="A117" s="40">
        <v>12</v>
      </c>
      <c r="B117" s="58" t="s">
        <v>19</v>
      </c>
      <c r="C117" s="60" t="s">
        <v>55</v>
      </c>
      <c r="D117" s="57">
        <f>IF(D121=0,0,ROUND(D119/D121*1,1))</f>
        <v>10.199999999999999</v>
      </c>
      <c r="E117" s="57">
        <f>IF(E121=0,0,ROUND(E119/E121*1,1))</f>
        <v>10.4</v>
      </c>
      <c r="F117" s="57">
        <f>E117-D117</f>
        <v>0.20000000000000107</v>
      </c>
      <c r="G117" s="57"/>
      <c r="H117" s="57">
        <f>IF(D117=0,0,ROUND(E117/D117*100,1))</f>
        <v>102</v>
      </c>
      <c r="I117" s="57"/>
      <c r="J117" s="49" t="s">
        <v>28</v>
      </c>
      <c r="K117" s="50"/>
      <c r="L117" s="50"/>
      <c r="M117" s="50"/>
      <c r="N117" s="50"/>
      <c r="O117" s="50"/>
      <c r="P117" s="50"/>
      <c r="Q117" s="50"/>
      <c r="R117" s="50"/>
      <c r="S117" s="51"/>
    </row>
    <row r="118" spans="1:19" ht="200.1" customHeight="1">
      <c r="A118" s="41"/>
      <c r="B118" s="59"/>
      <c r="C118" s="60"/>
      <c r="D118" s="57"/>
      <c r="E118" s="57"/>
      <c r="F118" s="57"/>
      <c r="G118" s="57"/>
      <c r="H118" s="57"/>
      <c r="I118" s="57"/>
      <c r="J118" s="71" t="s">
        <v>111</v>
      </c>
      <c r="K118" s="72"/>
      <c r="L118" s="72"/>
      <c r="M118" s="72"/>
      <c r="N118" s="72"/>
      <c r="O118" s="72"/>
      <c r="P118" s="72"/>
      <c r="Q118" s="72"/>
      <c r="R118" s="72"/>
      <c r="S118" s="73"/>
    </row>
    <row r="119" spans="1:19" ht="34.5" customHeight="1">
      <c r="A119" s="41"/>
      <c r="B119" s="52" t="s">
        <v>20</v>
      </c>
      <c r="C119" s="65" t="s">
        <v>56</v>
      </c>
      <c r="D119" s="56">
        <v>29017</v>
      </c>
      <c r="E119" s="56">
        <v>26889</v>
      </c>
      <c r="F119" s="57">
        <f t="shared" ref="F119" si="14">E119-D119</f>
        <v>-2128</v>
      </c>
      <c r="G119" s="57"/>
      <c r="H119" s="57">
        <f t="shared" ref="H119" si="15">IF(D119=0,0,ROUND(E119/D119*100,1))</f>
        <v>92.7</v>
      </c>
      <c r="I119" s="57"/>
      <c r="J119" s="49" t="s">
        <v>29</v>
      </c>
      <c r="K119" s="50"/>
      <c r="L119" s="50"/>
      <c r="M119" s="50"/>
      <c r="N119" s="50"/>
      <c r="O119" s="50"/>
      <c r="P119" s="50"/>
      <c r="Q119" s="50"/>
      <c r="R119" s="50"/>
      <c r="S119" s="51"/>
    </row>
    <row r="120" spans="1:19" ht="200.1" customHeight="1">
      <c r="A120" s="41"/>
      <c r="B120" s="53"/>
      <c r="C120" s="65"/>
      <c r="D120" s="56"/>
      <c r="E120" s="56"/>
      <c r="F120" s="57"/>
      <c r="G120" s="57"/>
      <c r="H120" s="57"/>
      <c r="I120" s="57"/>
      <c r="J120" s="133"/>
      <c r="K120" s="134"/>
      <c r="L120" s="134"/>
      <c r="M120" s="134"/>
      <c r="N120" s="134"/>
      <c r="O120" s="134"/>
      <c r="P120" s="134"/>
      <c r="Q120" s="134"/>
      <c r="R120" s="134"/>
      <c r="S120" s="135"/>
    </row>
    <row r="121" spans="1:19" ht="34.5" customHeight="1">
      <c r="A121" s="41"/>
      <c r="B121" s="136" t="s">
        <v>21</v>
      </c>
      <c r="C121" s="138" t="s">
        <v>57</v>
      </c>
      <c r="D121" s="139">
        <f>D31</f>
        <v>2850</v>
      </c>
      <c r="E121" s="139">
        <f>E31</f>
        <v>2579</v>
      </c>
      <c r="F121" s="57">
        <f>E121-D121</f>
        <v>-271</v>
      </c>
      <c r="G121" s="57"/>
      <c r="H121" s="57">
        <f>IF(D121=0,0,ROUND(E121/D121*100,1))</f>
        <v>90.5</v>
      </c>
      <c r="I121" s="57"/>
      <c r="J121" s="49" t="s">
        <v>30</v>
      </c>
      <c r="K121" s="50"/>
      <c r="L121" s="50"/>
      <c r="M121" s="50"/>
      <c r="N121" s="50"/>
      <c r="O121" s="50"/>
      <c r="P121" s="50"/>
      <c r="Q121" s="50"/>
      <c r="R121" s="50"/>
      <c r="S121" s="51"/>
    </row>
    <row r="122" spans="1:19" ht="200.1" customHeight="1">
      <c r="A122" s="42"/>
      <c r="B122" s="137"/>
      <c r="C122" s="138"/>
      <c r="D122" s="139"/>
      <c r="E122" s="139"/>
      <c r="F122" s="57"/>
      <c r="G122" s="57"/>
      <c r="H122" s="57"/>
      <c r="I122" s="57"/>
      <c r="J122" s="79"/>
      <c r="K122" s="80"/>
      <c r="L122" s="80"/>
      <c r="M122" s="80"/>
      <c r="N122" s="80"/>
      <c r="O122" s="80"/>
      <c r="P122" s="80"/>
      <c r="Q122" s="80"/>
      <c r="R122" s="80"/>
      <c r="S122" s="81"/>
    </row>
    <row r="123" spans="1:19" s="22" customFormat="1" ht="36" customHeight="1">
      <c r="A123" s="29"/>
      <c r="B123" s="23"/>
      <c r="C123" s="24"/>
      <c r="D123" s="25"/>
      <c r="E123" s="25"/>
      <c r="F123" s="26"/>
      <c r="G123" s="26"/>
      <c r="H123" s="26"/>
      <c r="I123" s="26"/>
      <c r="J123" s="27"/>
      <c r="K123" s="27"/>
      <c r="L123" s="27"/>
      <c r="M123" s="27"/>
      <c r="N123" s="27"/>
      <c r="O123" s="27"/>
      <c r="P123" s="27"/>
      <c r="Q123" s="27"/>
      <c r="R123" s="27"/>
      <c r="S123" s="28"/>
    </row>
    <row r="124" spans="1:19" s="22" customFormat="1" ht="30.75" customHeight="1">
      <c r="A124" s="118" t="s">
        <v>6</v>
      </c>
      <c r="B124" s="78" t="s">
        <v>7</v>
      </c>
      <c r="C124" s="78"/>
      <c r="D124" s="67" t="s">
        <v>8</v>
      </c>
      <c r="E124" s="67"/>
      <c r="F124" s="67" t="s">
        <v>9</v>
      </c>
      <c r="G124" s="67"/>
      <c r="H124" s="67"/>
      <c r="I124" s="67"/>
      <c r="J124" s="66" t="s">
        <v>10</v>
      </c>
      <c r="K124" s="66"/>
      <c r="L124" s="66"/>
      <c r="M124" s="66"/>
      <c r="N124" s="66"/>
      <c r="O124" s="66"/>
      <c r="P124" s="66"/>
      <c r="Q124" s="66"/>
      <c r="R124" s="66"/>
      <c r="S124" s="66"/>
    </row>
    <row r="125" spans="1:19" ht="30.75" customHeight="1">
      <c r="A125" s="119"/>
      <c r="B125" s="78"/>
      <c r="C125" s="78"/>
      <c r="D125" s="20" t="s">
        <v>11</v>
      </c>
      <c r="E125" s="20" t="s">
        <v>12</v>
      </c>
      <c r="F125" s="67" t="s">
        <v>13</v>
      </c>
      <c r="G125" s="67"/>
      <c r="H125" s="67" t="s">
        <v>14</v>
      </c>
      <c r="I125" s="67"/>
      <c r="J125" s="66"/>
      <c r="K125" s="66"/>
      <c r="L125" s="66"/>
      <c r="M125" s="66"/>
      <c r="N125" s="66"/>
      <c r="O125" s="66"/>
      <c r="P125" s="66"/>
      <c r="Q125" s="66"/>
      <c r="R125" s="66"/>
      <c r="S125" s="66"/>
    </row>
    <row r="126" spans="1:19" ht="29.25" customHeight="1">
      <c r="A126" s="119"/>
      <c r="B126" s="78"/>
      <c r="C126" s="78"/>
      <c r="D126" s="21" t="s">
        <v>15</v>
      </c>
      <c r="E126" s="21" t="s">
        <v>16</v>
      </c>
      <c r="F126" s="68" t="s">
        <v>17</v>
      </c>
      <c r="G126" s="68"/>
      <c r="H126" s="68" t="s">
        <v>18</v>
      </c>
      <c r="I126" s="68"/>
      <c r="J126" s="66"/>
      <c r="K126" s="66"/>
      <c r="L126" s="66"/>
      <c r="M126" s="66"/>
      <c r="N126" s="66"/>
      <c r="O126" s="66"/>
      <c r="P126" s="66"/>
      <c r="Q126" s="66"/>
      <c r="R126" s="66"/>
      <c r="S126" s="66"/>
    </row>
    <row r="127" spans="1:19" ht="62.25" customHeight="1">
      <c r="A127" s="121">
        <v>13</v>
      </c>
      <c r="B127" s="120" t="s">
        <v>19</v>
      </c>
      <c r="C127" s="60" t="s">
        <v>58</v>
      </c>
      <c r="D127" s="57">
        <f>IF(D131=0,0,ROUND(D129/D131*100,1))</f>
        <v>75</v>
      </c>
      <c r="E127" s="57">
        <f>IF(E131=0,0,ROUND(E129/E131*100,1))</f>
        <v>84.9</v>
      </c>
      <c r="F127" s="57">
        <f>E127-D127</f>
        <v>9.9000000000000057</v>
      </c>
      <c r="G127" s="57"/>
      <c r="H127" s="45">
        <f>IF(D127=0,0,ROUND(E127/D127*100,1))</f>
        <v>113.2</v>
      </c>
      <c r="I127" s="46"/>
      <c r="J127" s="107" t="s">
        <v>28</v>
      </c>
      <c r="K127" s="107"/>
      <c r="L127" s="107"/>
      <c r="M127" s="107"/>
      <c r="N127" s="107"/>
      <c r="O127" s="107"/>
      <c r="P127" s="107"/>
      <c r="Q127" s="107"/>
      <c r="R127" s="107"/>
      <c r="S127" s="107"/>
    </row>
    <row r="128" spans="1:19" ht="200.1" customHeight="1">
      <c r="A128" s="121"/>
      <c r="B128" s="120"/>
      <c r="C128" s="60"/>
      <c r="D128" s="57"/>
      <c r="E128" s="57"/>
      <c r="F128" s="57"/>
      <c r="G128" s="57"/>
      <c r="H128" s="47"/>
      <c r="I128" s="48"/>
      <c r="J128" s="71" t="s">
        <v>112</v>
      </c>
      <c r="K128" s="72"/>
      <c r="L128" s="72"/>
      <c r="M128" s="72"/>
      <c r="N128" s="72"/>
      <c r="O128" s="72"/>
      <c r="P128" s="72"/>
      <c r="Q128" s="72"/>
      <c r="R128" s="72"/>
      <c r="S128" s="73"/>
    </row>
    <row r="129" spans="1:19" ht="37.5" customHeight="1">
      <c r="A129" s="121"/>
      <c r="B129" s="69" t="s">
        <v>20</v>
      </c>
      <c r="C129" s="65" t="s">
        <v>59</v>
      </c>
      <c r="D129" s="56">
        <v>1904</v>
      </c>
      <c r="E129" s="56">
        <v>1263</v>
      </c>
      <c r="F129" s="57">
        <f>E129-D129</f>
        <v>-641</v>
      </c>
      <c r="G129" s="57"/>
      <c r="H129" s="57">
        <f>IF(D129=0,0,ROUND(E129/D129*100,1))</f>
        <v>66.3</v>
      </c>
      <c r="I129" s="57"/>
      <c r="J129" s="107" t="s">
        <v>29</v>
      </c>
      <c r="K129" s="107"/>
      <c r="L129" s="107"/>
      <c r="M129" s="107"/>
      <c r="N129" s="107"/>
      <c r="O129" s="107"/>
      <c r="P129" s="107"/>
      <c r="Q129" s="107"/>
      <c r="R129" s="107"/>
      <c r="S129" s="107"/>
    </row>
    <row r="130" spans="1:19" ht="162" customHeight="1">
      <c r="A130" s="121"/>
      <c r="B130" s="69"/>
      <c r="C130" s="65"/>
      <c r="D130" s="56"/>
      <c r="E130" s="56"/>
      <c r="F130" s="57"/>
      <c r="G130" s="57"/>
      <c r="H130" s="57"/>
      <c r="I130" s="57"/>
      <c r="J130" s="71" t="s">
        <v>113</v>
      </c>
      <c r="K130" s="72"/>
      <c r="L130" s="72"/>
      <c r="M130" s="72"/>
      <c r="N130" s="72"/>
      <c r="O130" s="72"/>
      <c r="P130" s="72"/>
      <c r="Q130" s="72"/>
      <c r="R130" s="72"/>
      <c r="S130" s="73"/>
    </row>
    <row r="131" spans="1:19" ht="32.25" customHeight="1">
      <c r="A131" s="121"/>
      <c r="B131" s="69" t="s">
        <v>21</v>
      </c>
      <c r="C131" s="54" t="s">
        <v>74</v>
      </c>
      <c r="D131" s="56">
        <v>2539</v>
      </c>
      <c r="E131" s="56">
        <v>1487</v>
      </c>
      <c r="F131" s="57">
        <f>E131-D131</f>
        <v>-1052</v>
      </c>
      <c r="G131" s="57"/>
      <c r="H131" s="57">
        <f>IF(D131=0,0,ROUND(E131/D131*100,1))</f>
        <v>58.6</v>
      </c>
      <c r="I131" s="57"/>
      <c r="J131" s="107" t="s">
        <v>30</v>
      </c>
      <c r="K131" s="107"/>
      <c r="L131" s="107"/>
      <c r="M131" s="107"/>
      <c r="N131" s="107"/>
      <c r="O131" s="107"/>
      <c r="P131" s="107"/>
      <c r="Q131" s="107"/>
      <c r="R131" s="107"/>
      <c r="S131" s="107"/>
    </row>
    <row r="132" spans="1:19" ht="161.25" customHeight="1">
      <c r="A132" s="121"/>
      <c r="B132" s="69"/>
      <c r="C132" s="54"/>
      <c r="D132" s="56"/>
      <c r="E132" s="56"/>
      <c r="F132" s="57"/>
      <c r="G132" s="57"/>
      <c r="H132" s="57"/>
      <c r="I132" s="57"/>
      <c r="J132" s="71" t="s">
        <v>100</v>
      </c>
      <c r="K132" s="72"/>
      <c r="L132" s="72"/>
      <c r="M132" s="72"/>
      <c r="N132" s="72"/>
      <c r="O132" s="72"/>
      <c r="P132" s="72"/>
      <c r="Q132" s="72"/>
      <c r="R132" s="72"/>
      <c r="S132" s="73"/>
    </row>
    <row r="133" spans="1:19" ht="331.5" customHeight="1">
      <c r="A133" s="108" t="s">
        <v>33</v>
      </c>
      <c r="B133" s="109"/>
      <c r="C133" s="109"/>
      <c r="D133" s="109"/>
      <c r="E133" s="109"/>
      <c r="F133" s="109"/>
      <c r="G133" s="109"/>
      <c r="H133" s="109"/>
      <c r="I133" s="109"/>
      <c r="J133" s="109"/>
      <c r="K133" s="109"/>
      <c r="L133" s="109"/>
      <c r="M133" s="109"/>
      <c r="N133" s="109"/>
      <c r="O133" s="109"/>
      <c r="P133" s="109"/>
      <c r="Q133" s="109"/>
      <c r="R133" s="109"/>
      <c r="S133" s="110"/>
    </row>
    <row r="134" spans="1:19" s="22" customFormat="1" ht="30.75" customHeight="1">
      <c r="A134" s="118" t="s">
        <v>6</v>
      </c>
      <c r="B134" s="78" t="s">
        <v>7</v>
      </c>
      <c r="C134" s="78"/>
      <c r="D134" s="67" t="s">
        <v>8</v>
      </c>
      <c r="E134" s="67"/>
      <c r="F134" s="67" t="s">
        <v>9</v>
      </c>
      <c r="G134" s="67"/>
      <c r="H134" s="67"/>
      <c r="I134" s="67"/>
      <c r="J134" s="66" t="s">
        <v>10</v>
      </c>
      <c r="K134" s="66"/>
      <c r="L134" s="66"/>
      <c r="M134" s="66"/>
      <c r="N134" s="66"/>
      <c r="O134" s="66"/>
      <c r="P134" s="66"/>
      <c r="Q134" s="66"/>
      <c r="R134" s="66"/>
      <c r="S134" s="66"/>
    </row>
    <row r="135" spans="1:19" ht="30.75" customHeight="1">
      <c r="A135" s="119"/>
      <c r="B135" s="78"/>
      <c r="C135" s="78"/>
      <c r="D135" s="20" t="s">
        <v>11</v>
      </c>
      <c r="E135" s="20" t="s">
        <v>12</v>
      </c>
      <c r="F135" s="67" t="s">
        <v>13</v>
      </c>
      <c r="G135" s="67"/>
      <c r="H135" s="67" t="s">
        <v>14</v>
      </c>
      <c r="I135" s="67"/>
      <c r="J135" s="66"/>
      <c r="K135" s="66"/>
      <c r="L135" s="66"/>
      <c r="M135" s="66"/>
      <c r="N135" s="66"/>
      <c r="O135" s="66"/>
      <c r="P135" s="66"/>
      <c r="Q135" s="66"/>
      <c r="R135" s="66"/>
      <c r="S135" s="66"/>
    </row>
    <row r="136" spans="1:19" ht="29.25" customHeight="1">
      <c r="A136" s="119"/>
      <c r="B136" s="78"/>
      <c r="C136" s="78"/>
      <c r="D136" s="21" t="s">
        <v>15</v>
      </c>
      <c r="E136" s="21" t="s">
        <v>16</v>
      </c>
      <c r="F136" s="68" t="s">
        <v>17</v>
      </c>
      <c r="G136" s="68"/>
      <c r="H136" s="68" t="s">
        <v>18</v>
      </c>
      <c r="I136" s="68"/>
      <c r="J136" s="66"/>
      <c r="K136" s="66"/>
      <c r="L136" s="66"/>
      <c r="M136" s="66"/>
      <c r="N136" s="66"/>
      <c r="O136" s="66"/>
      <c r="P136" s="66"/>
      <c r="Q136" s="66"/>
      <c r="R136" s="66"/>
      <c r="S136" s="66"/>
    </row>
    <row r="137" spans="1:19" ht="62.25" customHeight="1">
      <c r="A137" s="121">
        <v>14</v>
      </c>
      <c r="B137" s="120" t="s">
        <v>19</v>
      </c>
      <c r="C137" s="60" t="s">
        <v>60</v>
      </c>
      <c r="D137" s="57">
        <f>IF(D141=0,0,ROUND(D139/D141*1000,1))</f>
        <v>5</v>
      </c>
      <c r="E137" s="57">
        <f>IF(E141=0,0,ROUND(E139/E141*1000,1))</f>
        <v>4.9000000000000004</v>
      </c>
      <c r="F137" s="57">
        <f>E137-D137</f>
        <v>-9.9999999999999645E-2</v>
      </c>
      <c r="G137" s="57"/>
      <c r="H137" s="57">
        <f>IF(D137=0,0,ROUND(E137/D137*100,1))</f>
        <v>98</v>
      </c>
      <c r="I137" s="57"/>
      <c r="J137" s="107" t="s">
        <v>28</v>
      </c>
      <c r="K137" s="107"/>
      <c r="L137" s="107"/>
      <c r="M137" s="107"/>
      <c r="N137" s="107"/>
      <c r="O137" s="107"/>
      <c r="P137" s="107"/>
      <c r="Q137" s="107"/>
      <c r="R137" s="107"/>
      <c r="S137" s="107"/>
    </row>
    <row r="138" spans="1:19" ht="280.5" customHeight="1">
      <c r="A138" s="121"/>
      <c r="B138" s="120"/>
      <c r="C138" s="60"/>
      <c r="D138" s="57"/>
      <c r="E138" s="57"/>
      <c r="F138" s="57"/>
      <c r="G138" s="57"/>
      <c r="H138" s="57"/>
      <c r="I138" s="57"/>
      <c r="J138" s="71" t="s">
        <v>114</v>
      </c>
      <c r="K138" s="72"/>
      <c r="L138" s="72"/>
      <c r="M138" s="72"/>
      <c r="N138" s="72"/>
      <c r="O138" s="72"/>
      <c r="P138" s="72"/>
      <c r="Q138" s="72"/>
      <c r="R138" s="72"/>
      <c r="S138" s="73"/>
    </row>
    <row r="139" spans="1:19" ht="37.5" customHeight="1">
      <c r="A139" s="121"/>
      <c r="B139" s="69" t="s">
        <v>20</v>
      </c>
      <c r="C139" s="65" t="s">
        <v>61</v>
      </c>
      <c r="D139" s="56">
        <v>145</v>
      </c>
      <c r="E139" s="56">
        <v>133</v>
      </c>
      <c r="F139" s="57">
        <f t="shared" ref="F139" si="16">E139-D139</f>
        <v>-12</v>
      </c>
      <c r="G139" s="57"/>
      <c r="H139" s="57">
        <f t="shared" ref="H139" si="17">IF(D139=0,0,ROUND(E139/D139*100,1))</f>
        <v>91.7</v>
      </c>
      <c r="I139" s="57"/>
      <c r="J139" s="107" t="s">
        <v>29</v>
      </c>
      <c r="K139" s="107"/>
      <c r="L139" s="107"/>
      <c r="M139" s="107"/>
      <c r="N139" s="107"/>
      <c r="O139" s="107"/>
      <c r="P139" s="107"/>
      <c r="Q139" s="107"/>
      <c r="R139" s="107"/>
      <c r="S139" s="107"/>
    </row>
    <row r="140" spans="1:19" ht="200.1" customHeight="1">
      <c r="A140" s="121"/>
      <c r="B140" s="69"/>
      <c r="C140" s="65"/>
      <c r="D140" s="56"/>
      <c r="E140" s="56"/>
      <c r="F140" s="57"/>
      <c r="G140" s="57"/>
      <c r="H140" s="57"/>
      <c r="I140" s="57"/>
      <c r="J140" s="128"/>
      <c r="K140" s="129"/>
      <c r="L140" s="129"/>
      <c r="M140" s="129"/>
      <c r="N140" s="129"/>
      <c r="O140" s="129"/>
      <c r="P140" s="129"/>
      <c r="Q140" s="129"/>
      <c r="R140" s="129"/>
      <c r="S140" s="130"/>
    </row>
    <row r="141" spans="1:19" ht="32.25" customHeight="1">
      <c r="A141" s="121"/>
      <c r="B141" s="69" t="s">
        <v>21</v>
      </c>
      <c r="C141" s="54" t="s">
        <v>75</v>
      </c>
      <c r="D141" s="56">
        <v>29017</v>
      </c>
      <c r="E141" s="56">
        <v>26889</v>
      </c>
      <c r="F141" s="57">
        <f>E141-D141</f>
        <v>-2128</v>
      </c>
      <c r="G141" s="57"/>
      <c r="H141" s="57">
        <f>IF(D141=0,0,ROUND(E141/D141*100,1))</f>
        <v>92.7</v>
      </c>
      <c r="I141" s="57"/>
      <c r="J141" s="107" t="s">
        <v>30</v>
      </c>
      <c r="K141" s="107"/>
      <c r="L141" s="107"/>
      <c r="M141" s="107"/>
      <c r="N141" s="107"/>
      <c r="O141" s="107"/>
      <c r="P141" s="107"/>
      <c r="Q141" s="107"/>
      <c r="R141" s="107"/>
      <c r="S141" s="107"/>
    </row>
    <row r="142" spans="1:19" ht="200.1" customHeight="1">
      <c r="A142" s="121"/>
      <c r="B142" s="69"/>
      <c r="C142" s="54"/>
      <c r="D142" s="56"/>
      <c r="E142" s="56"/>
      <c r="F142" s="57"/>
      <c r="G142" s="57"/>
      <c r="H142" s="57"/>
      <c r="I142" s="57"/>
      <c r="J142" s="140"/>
      <c r="K142" s="140"/>
      <c r="L142" s="140"/>
      <c r="M142" s="140"/>
      <c r="N142" s="140"/>
      <c r="O142" s="140"/>
      <c r="P142" s="140"/>
      <c r="Q142" s="140"/>
      <c r="R142" s="140"/>
      <c r="S142" s="140"/>
    </row>
    <row r="143" spans="1:19" ht="48.75" customHeight="1" thickBot="1">
      <c r="A143" s="108"/>
      <c r="B143" s="122"/>
      <c r="C143" s="122"/>
      <c r="D143" s="122"/>
      <c r="E143" s="122"/>
      <c r="F143" s="122"/>
      <c r="G143" s="122"/>
      <c r="H143" s="122"/>
      <c r="I143" s="122"/>
      <c r="J143" s="122"/>
      <c r="K143" s="122"/>
      <c r="L143" s="122"/>
      <c r="M143" s="122"/>
      <c r="N143" s="122"/>
      <c r="O143" s="122"/>
      <c r="P143" s="122"/>
      <c r="Q143" s="122"/>
      <c r="R143" s="122"/>
      <c r="S143" s="123"/>
    </row>
    <row r="144" spans="1:19" ht="75.75" customHeight="1">
      <c r="A144" s="35"/>
      <c r="B144" s="35"/>
      <c r="C144" s="36" t="s">
        <v>76</v>
      </c>
      <c r="D144" s="147" t="s">
        <v>77</v>
      </c>
      <c r="E144" s="148"/>
      <c r="F144" s="148"/>
      <c r="G144" s="148"/>
      <c r="H144" s="148"/>
      <c r="I144" s="148"/>
      <c r="J144" s="148"/>
      <c r="K144" s="149"/>
      <c r="L144" s="147" t="s">
        <v>78</v>
      </c>
      <c r="M144" s="148"/>
      <c r="N144" s="148"/>
      <c r="O144" s="148"/>
      <c r="P144" s="149"/>
      <c r="Q144" s="35"/>
      <c r="R144" s="35"/>
      <c r="S144" s="35"/>
    </row>
    <row r="145" spans="1:19" ht="50.1" customHeight="1">
      <c r="A145" s="35"/>
      <c r="B145" s="35"/>
      <c r="C145" s="37" t="s">
        <v>82</v>
      </c>
      <c r="D145" s="150" t="str">
        <f>IF(D17=0,"EL INDICADOR NO APLICA",IF(AND(H17&gt;=95,H17&lt;=105,H19&gt;=90,H19&lt;=110,H21&gt;=90,H21&lt;=110),"EL INDICADOR SE ALCANZÓ DE ACUERDO A LO PROGRAMADO",IF(AND(H17&gt;=95,H17&lt;=105,OR(H19&lt;90,H19&gt;110,H21&lt;90,H21&gt;110)),"DEBERÁ REGISTRAR LAS CAUSAS A LAS VARIACIONES CON RESPECTO DEL INDICADOR Y SUS VARIABLES, ASÍ COMO EL RIESGO Y LAS ACCIONES",IF(AND(H17&lt;95,H19&gt;=90,H19&lt;=110,H21&gt;=90,H21&lt;=110),"DEBERÁ REGISTRAR LAS CAUSAS A LAS VARIACIONES CON RESPECTO DEL INDICADOR",IF(AND(H17&gt;105,H19&gt;=90,H19&lt;=110,H21&gt;=90,H21&lt;=110),"DEBERÁ REGISTRAR LAS CAUSA A LAS VARIACIONES CON RESPECTO DEL INDICADOR",IF(AND(H17&lt;95,OR(H19&lt;90,H19&gt;110,H21&lt;90,H21&gt;110)),"DEBERÁ REGISTRAR LAS CAUSAS A LAS VARIACIONES CON RESPECTO DEL INDICADOR Y SUS VARIABLES, ASÍ COMO EL RIESGO Y LAS ACCIONES",IF(AND(H17&gt;105,OR(H19&lt;90,H19&gt;110,H21&lt;90,H21&gt;110)),"DEBERÁ REGISTRAR LAS CAUSAS A LAS VARIACIONES CON RESPECTO DEL INDICADOR Y SUS VARIABLES, ASÍ COMO EL RIESGO Y LAS ACCIONES")))))))</f>
        <v>DEBERÁ REGISTRAR LAS CAUSAS A LAS VARIACIONES CON RESPECTO DEL INDICADOR Y SUS VARIABLES, ASÍ COMO EL RIESGO Y LAS ACCIONES</v>
      </c>
      <c r="E145" s="151"/>
      <c r="F145" s="151"/>
      <c r="G145" s="151"/>
      <c r="H145" s="151"/>
      <c r="I145" s="151"/>
      <c r="J145" s="151"/>
      <c r="K145" s="152"/>
      <c r="L145" s="150" t="str">
        <f>IF(AND(D19=0,D21=0),"El indicador no aplica",IF(AND(H17&gt;=95,H17&lt;=105,H19&gt;=90,H19&lt;=110,H21&gt;=90,H21&lt;=110),"OK",IF(ISBLANK(J18),"NO HA REGISTRADO LAS CAUSA, LOS RIESGOS Y EFECTOS",IF(ISTEXT(J18),"OK"))))</f>
        <v>OK</v>
      </c>
      <c r="M145" s="151"/>
      <c r="N145" s="151"/>
      <c r="O145" s="151"/>
      <c r="P145" s="152"/>
      <c r="Q145" s="35"/>
      <c r="R145" s="35"/>
      <c r="S145" s="35"/>
    </row>
    <row r="146" spans="1:19" ht="50.1" customHeight="1">
      <c r="A146" s="35"/>
      <c r="B146" s="35"/>
      <c r="C146" s="37" t="s">
        <v>83</v>
      </c>
      <c r="D146" s="150" t="str">
        <f>IF(D27=0,"EL INDICADOR NO APLICA",IF(AND(H27&gt;=95,H27&lt;=105,H29&gt;=90,H29&lt;=110,H31&gt;=90,H31&lt;=110),"EL INDICADOR SE ALCANZÓ DE ACUERDO A LO PROGRAMADO",IF(AND(H27&gt;=95,H27&lt;=105,OR(H29&lt;90,H29&gt;110,H31&lt;90,H31&gt;110)),"DEBERÁ REGISTRAR LAS CAUSAS A LAS VARIACIONES CON RESPECTO DEL INDICADOR Y SUS VARIABLES, ASÍ COMO EL RIESGO Y LAS ACCIONES",IF(AND(H27&lt;95,H29&gt;=90,H29&lt;=110,H31&gt;=90,H31&lt;=110),"DEBERÁ REGISTRAR LAS CAUSAS A LAS VARIACIONES CON RESPECTO DEL INDICADOR",IF(AND(H27&gt;105,H29&gt;=90,H29&lt;=110,H31&gt;=90,H31&lt;=110),"DEBERÁ REGISTRAR LAS CAUSA A LAS VARIACIONES CON RESPECTO DEL INDICADOR",IF(AND(H27&lt;95,OR(H29&lt;90,H29&gt;110,H31&lt;90,H31&gt;110)),"DEBERÁ REGISTRAR LAS CAUSAS A LAS VARIACIONES CON RESPECTO DEL INDICADOR Y SUS VARIABLES, ASÍ COMO EL RIESGO Y LAS ACCIONES",IF(AND(H27&gt;105,OR(H29&lt;90,H29&gt;110,H31&lt;90,H31&gt;110)),"DEBERÁ REGISTRAR LAS CAUSAS A LAS VARIACIONES CON RESPECTO DEL INDICADOR Y SUS VARIABLES, ASÍ COMO EL RIESGO Y LAS ACCIONES")))))))</f>
        <v>DEBERÁ REGISTRAR LAS CAUSA A LAS VARIACIONES CON RESPECTO DEL INDICADOR</v>
      </c>
      <c r="E146" s="151"/>
      <c r="F146" s="151"/>
      <c r="G146" s="151"/>
      <c r="H146" s="151"/>
      <c r="I146" s="151"/>
      <c r="J146" s="151"/>
      <c r="K146" s="152"/>
      <c r="L146" s="150" t="str">
        <f>IF(AND(D29=0,D31=0),"El indicador no aplica",IF(AND(H27&gt;=95,H27&lt;=105,H29&gt;=90,H29&lt;=110,H31&gt;=90,H31&lt;=110),"OK",IF(ISBLANK(J28),"NO HA REGISTRADO LAS CAUSA, LOS RIESGOS Y EFECTOS",IF(ISTEXT(J28),"OK"))))</f>
        <v>OK</v>
      </c>
      <c r="M146" s="151"/>
      <c r="N146" s="151"/>
      <c r="O146" s="151"/>
      <c r="P146" s="152"/>
      <c r="Q146" s="35"/>
      <c r="R146" s="35"/>
      <c r="S146" s="35"/>
    </row>
    <row r="147" spans="1:19" ht="50.1" customHeight="1">
      <c r="A147" s="35"/>
      <c r="B147" s="35"/>
      <c r="C147" s="37" t="s">
        <v>84</v>
      </c>
      <c r="D147" s="150" t="str">
        <f>IF(D37=0,"EL INDICADOR NO APLICA",IF(AND(H37&gt;=95,H37&lt;=105,H39&gt;=90,H39&lt;=110,H41&gt;=90,H41&lt;=110),"EL INDICADOR SE ALCANZÓ DE ACUERDO A LO PROGRAMADO",IF(AND(H37&gt;=95,H37&lt;=105,OR(H39&lt;90,H39&gt;110,H41&lt;90,H41&gt;110)),"DEBERÁ REGISTRAR LAS CAUSAS A LAS VARIACIONES CON RESPECTO DEL INDICADOR Y SUS VARIABLES, ASÍ COMO EL RIESGO Y LAS ACCIONES",IF(AND(H37&lt;95,H39&gt;=90,H39&lt;=110,H41&gt;=90,H41&lt;=110),"DEBERÁ REGISTRAR LAS CAUSAS A LAS VARIACIONES CON RESPECTO DEL INDICADOR",IF(AND(H37&gt;105,H39&gt;=90,H39&lt;=110,H41&gt;=90,H41&lt;=110),"DEBERÁ REGISTRAR LAS CAUSA A LAS VARIACIONES CON RESPECTO DEL INDICADOR",IF(AND(H37&lt;95,OR(H39&lt;90,H39&gt;110,H41&lt;90,H41&gt;110)),"DEBERÁ REGISTRAR LAS CAUSAS A LAS VARIACIONES CON RESPECTO DEL INDICADOR Y SUS VARIABLES, ASÍ COMO EL RIESGO Y LAS ACCIONES",IF(AND(H37&gt;105,OR(H39&lt;90,H39&gt;110,H41&lt;90,H41&gt;110)),"DEBERÁ REGISTRAR LAS CAUSAS A LAS VARIACIONES CON RESPECTO DEL INDICADOR Y SUS VARIABLES, ASÍ COMO EL RIESGO Y LAS ACCIONES")))))))</f>
        <v>DEBERÁ REGISTRAR LAS CAUSAS A LAS VARIACIONES CON RESPECTO DEL INDICADOR Y SUS VARIABLES, ASÍ COMO EL RIESGO Y LAS ACCIONES</v>
      </c>
      <c r="E147" s="151"/>
      <c r="F147" s="151"/>
      <c r="G147" s="151"/>
      <c r="H147" s="151"/>
      <c r="I147" s="151"/>
      <c r="J147" s="151"/>
      <c r="K147" s="152"/>
      <c r="L147" s="150" t="str">
        <f>IF(AND(D39=0,D41=0),"El indicador no aplica",IF(AND(H37&gt;=95,H37&lt;=105,H39&gt;=90,H39&lt;=110,H41&gt;=90,H41&lt;=110),"OK",IF(ISBLANK(J38),"NO HA REGISTRADO LAS CAUSA, LOS RIESGOS Y EFECTOS",IF(ISTEXT(J38),"OK"))))</f>
        <v>OK</v>
      </c>
      <c r="M147" s="151"/>
      <c r="N147" s="151"/>
      <c r="O147" s="151"/>
      <c r="P147" s="152"/>
      <c r="Q147" s="35"/>
      <c r="R147" s="35"/>
      <c r="S147" s="35"/>
    </row>
    <row r="148" spans="1:19" ht="50.1" customHeight="1">
      <c r="A148" s="35"/>
      <c r="B148" s="35"/>
      <c r="C148" s="37" t="s">
        <v>85</v>
      </c>
      <c r="D148" s="150" t="str">
        <f>IF(D47=0,"EL INDICADOR NO APLICA",IF(AND(H47&gt;=95,H47&lt;=105,H49&gt;=90,H49&lt;=110,H51&gt;=90,H51&lt;=110),"EL INDICADOR SE ALCANZÓ DE ACUERDO A LO PROGRAMADO",IF(AND(H47&gt;=95,H47&lt;=105,OR(H49&lt;90,H49&gt;110,H51&lt;90,H51&gt;110)),"DEBERÁ REGISTRAR LAS CAUSAS A LAS VARIACIONES CON RESPECTO DEL INDICADOR Y SUS VARIABLES, ASÍ COMO EL RIESGO Y LAS ACCIONES",IF(AND(H47&lt;95,H49&gt;=90,H49&lt;=110,H51&gt;=90,H51&lt;=110),"DEBERÁ REGISTRAR LAS CAUSAS A LAS VARIACIONES CON RESPECTO DEL INDICADOR",IF(AND(H47&gt;105,H49&gt;=90,H49&lt;=110,H51&gt;=90,H51&lt;=110),"DEBERÁ REGISTRAR LAS CAUSA A LAS VARIACIONES CON RESPECTO DEL INDICADOR",IF(AND(H47&lt;95,OR(H49&lt;90,H49&gt;110,H51&lt;90,H51&gt;110)),"DEBERÁ REGISTRAR LAS CAUSAS A LAS VARIACIONES CON RESPECTO DEL INDICADOR Y SUS VARIABLES, ASÍ COMO EL RIESGO Y LAS ACCIONES",IF(AND(H47&gt;105,OR(H49&lt;90,H49&gt;110,H51&lt;90,H51&gt;110)),"DEBERÁ REGISTRAR LAS CAUSAS A LAS VARIACIONES CON RESPECTO DEL INDICADOR Y SUS VARIABLES, ASÍ COMO EL RIESGO Y LAS ACCIONES")))))))</f>
        <v>DEBERÁ REGISTRAR LAS CAUSAS A LAS VARIACIONES CON RESPECTO DEL INDICADOR</v>
      </c>
      <c r="E148" s="151"/>
      <c r="F148" s="151"/>
      <c r="G148" s="151"/>
      <c r="H148" s="151"/>
      <c r="I148" s="151"/>
      <c r="J148" s="151"/>
      <c r="K148" s="152"/>
      <c r="L148" s="150" t="str">
        <f>IF(AND(D49=0,D51=0),"El indicador no aplica",IF(AND(H47&gt;=95,H47&lt;=105,H49&gt;=90,H49&lt;=110,H51&gt;=90,H51&lt;=110),"OK",IF(ISBLANK(J48),"NO HA REGISTRADO LAS CAUSA, LOS RIESGOS Y EFECTOS",IF(ISTEXT(J48),"OK"))))</f>
        <v>OK</v>
      </c>
      <c r="M148" s="151"/>
      <c r="N148" s="151"/>
      <c r="O148" s="151"/>
      <c r="P148" s="152"/>
      <c r="Q148" s="35"/>
      <c r="R148" s="35"/>
      <c r="S148" s="35"/>
    </row>
    <row r="149" spans="1:19" ht="50.1" customHeight="1" thickBot="1">
      <c r="A149" s="35"/>
      <c r="B149" s="35"/>
      <c r="C149" s="37" t="s">
        <v>79</v>
      </c>
      <c r="D149" s="150" t="str">
        <f>IF(D57=0,"EL INDICADOR NO APLICA",IF(AND(H57&gt;=95,H57&lt;=105,H59&gt;=90,H59&lt;=110,H61&gt;=90,H61&lt;=110),"EL INDICADOR SE ALCANZÓ DE ACUERDO A LO PROGRAMADO",IF(AND(H57&gt;=95,H57&lt;=105,OR(H59&lt;90,H59&gt;110,H61&lt;90,H61&gt;110)),"DEBERÁ REGISTRAR LAS CAUSAS A LAS VARIACIONES CON RESPECTO DEL INDICADOR Y SUS VARIABLES, ASÍ COMO EL RIESGO Y LAS ACCIONES",IF(AND(H57&lt;95,H59&gt;=90,H59&lt;=110,H61&gt;=90,H61&lt;=110),"DEBERÁ REGISTRAR LAS CAUSAS A LAS VARIACIONES CON RESPECTO DEL INDICADOR",IF(AND(H57&gt;105,H59&gt;=90,H59&lt;=110,H61&gt;=90,H61&lt;=110),"DEBERÁ REGISTRAR LAS CAUSA A LAS VARIACIONES CON RESPECTO DEL INDICADOR",IF(AND(H57&lt;95,OR(H59&lt;90,H59&gt;110,H61&lt;90,H61&gt;110)),"DEBERÁ REGISTRAR LAS CAUSAS A LAS VARIACIONES CON RESPECTO DEL INDICADOR Y SUS VARIABLES, ASÍ COMO EL RIESGO Y LAS ACCIONES",IF(AND(H57&gt;105,OR(H59&lt;90,H59&gt;110,H61&lt;90,H61&gt;110)),"DEBERÁ REGISTRAR LAS CAUSAS A LAS VARIACIONES CON RESPECTO DEL INDICADOR Y SUS VARIABLES, ASÍ COMO EL RIESGO Y LAS ACCIONES")))))))</f>
        <v>EL INDICADOR SE ALCANZÓ DE ACUERDO A LO PROGRAMADO</v>
      </c>
      <c r="E149" s="151"/>
      <c r="F149" s="151"/>
      <c r="G149" s="151"/>
      <c r="H149" s="151"/>
      <c r="I149" s="151"/>
      <c r="J149" s="151"/>
      <c r="K149" s="152"/>
      <c r="L149" s="153" t="str">
        <f>IF(AND(D59=0,D61=0),"El indicador no aplica",IF(AND(H57&gt;=95,H57&lt;=105,H59&gt;=90,H59&lt;=110,H61&gt;=90,H61&lt;=110),"OK",IF(ISBLANK(J58),"NO HA REGISTRADO LAS CAUSA, LOS RIESGOS Y EFECTOS",IF(ISTEXT(J58),"OK"))))</f>
        <v>OK</v>
      </c>
      <c r="M149" s="154"/>
      <c r="N149" s="154"/>
      <c r="O149" s="154"/>
      <c r="P149" s="155"/>
      <c r="Q149" s="35"/>
      <c r="R149" s="35"/>
      <c r="S149" s="35"/>
    </row>
    <row r="150" spans="1:19" ht="50.1" customHeight="1">
      <c r="A150" s="35"/>
      <c r="B150" s="35"/>
      <c r="C150" s="37" t="s">
        <v>86</v>
      </c>
      <c r="D150" s="150" t="str">
        <f>IF(D67=0,"EL INDICADOR NO APLICA",IF(AND(H67&gt;=95,H67&lt;=105,H69&gt;=90,H69&lt;=110,H71&gt;=90,H71&lt;=110),"EL INDICADOR SE ALCANZÓ DE ACUERDO A LO PROGRAMADO",IF(AND(H67&gt;=95,H67&lt;=105,OR(H69&lt;90,H69&gt;110,H71&lt;90,H71&gt;110)),"DEBERÁ REGISTRAR LAS CAUSAS A LAS VARIACIONES CON RESPECTO DEL INDICADOR Y SUS VARIABLES, ASÍ COMO EL RIESGO Y LAS ACCIONES",IF(AND(H67&lt;95,H69&gt;=90,H69&lt;=110,H71&gt;=90,H71&lt;=110),"DEBERÁ REGISTRAR LAS CAUSAS A LAS VARIACIONES CON RESPECTO DEL INDICADOR",IF(AND(H67&gt;105,H69&gt;=90,H69&lt;=110,H71&gt;=90,H71&lt;=110),"DEBERÁ REGISTRAR LAS CAUSA A LAS VARIACIONES CON RESPECTO DEL INDICADOR",IF(AND(H67&lt;95,OR(H69&lt;90,H69&gt;110,H71&lt;90,H71&gt;110)),"DEBERÁ REGISTRAR LAS CAUSAS A LAS VARIACIONES CON RESPECTO DEL INDICADOR Y SUS VARIABLES, ASÍ COMO EL RIESGO Y LAS ACCIONES",IF(AND(H67&gt;105,OR(H69&lt;90,H69&gt;110,H71&lt;90,H71&gt;110)),"DEBERÁ REGISTRAR LAS CAUSAS A LAS VARIACIONES CON RESPECTO DEL INDICADOR Y SUS VARIABLES, ASÍ COMO EL RIESGO Y LAS ACCIONES")))))))</f>
        <v>DEBERÁ REGISTRAR LAS CAUSAS A LAS VARIACIONES CON RESPECTO DEL INDICADOR Y SUS VARIABLES, ASÍ COMO EL RIESGO Y LAS ACCIONES</v>
      </c>
      <c r="E150" s="151"/>
      <c r="F150" s="151"/>
      <c r="G150" s="151"/>
      <c r="H150" s="151"/>
      <c r="I150" s="151"/>
      <c r="J150" s="151"/>
      <c r="K150" s="152"/>
      <c r="L150" s="150" t="str">
        <f>IF(AND(D69=0,D71=0),"El indicador no aplica",IF(AND(H67&gt;=95,H67&lt;=105,H69&gt;=90,H69&lt;=110,H71&gt;=90,H71&lt;=110),"OK",IF(ISBLANK(J68),"NO HA REGISTRADO LAS CAUSA, LOS RIESGOS Y EFECTOS",IF(ISTEXT(J68),"OK"))))</f>
        <v>OK</v>
      </c>
      <c r="M150" s="151"/>
      <c r="N150" s="151"/>
      <c r="O150" s="151"/>
      <c r="P150" s="152"/>
      <c r="Q150" s="35"/>
      <c r="R150" s="35"/>
      <c r="S150" s="35"/>
    </row>
    <row r="151" spans="1:19" ht="50.1" customHeight="1">
      <c r="A151" s="35"/>
      <c r="B151" s="35"/>
      <c r="C151" s="37" t="s">
        <v>87</v>
      </c>
      <c r="D151" s="150" t="str">
        <f>IF(D77=0,"EL INDICADOR NO APLICA",IF(AND(H77&gt;=95,H77&lt;=105,H79&gt;=90,H79&lt;=110,H81&gt;=90,H81&lt;=110),"EL INDICADOR SE ALCANZÓ DE ACUERDO A LO PROGRAMADO",IF(AND(H77&gt;=95,H77&lt;=105,OR(H79&lt;90,H79&gt;110,H81&lt;90,H81&gt;110)),"DEBERÁ REGISTRAR LAS CAUSAS A LAS VARIACIONES CON RESPECTO DEL INDICADOR Y SUS VARIABLES, ASÍ COMO EL RIESGO Y LAS ACCIONES",IF(AND(H77&lt;95,H79&gt;=90,H79&lt;=110,H81&gt;=90,H81&lt;=110),"DEBERÁ REGISTRAR LAS CAUSAS A LAS VARIACIONES CON RESPECTO DEL INDICADOR",IF(AND(H77&gt;105,H79&gt;=90,H79&lt;=110,H81&gt;=90,H81&lt;=110),"DEBERÁ REGISTRAR LAS CAUSA A LAS VARIACIONES CON RESPECTO DEL INDICADOR",IF(AND(H77&lt;95,OR(H79&lt;90,H79&gt;110,H81&lt;90,H81&gt;110)),"DEBERÁ REGISTRAR LAS CAUSAS A LAS VARIACIONES CON RESPECTO DEL INDICADOR Y SUS VARIABLES, ASÍ COMO EL RIESGO Y LAS ACCIONES",IF(AND(H77&gt;105,OR(H79&lt;90,H79&gt;110,H81&lt;90,H81&gt;110)),"DEBERÁ REGISTRAR LAS CAUSAS A LAS VARIACIONES CON RESPECTO DEL INDICADOR Y SUS VARIABLES, ASÍ COMO EL RIESGO Y LAS ACCIONES")))))))</f>
        <v>DEBERÁ REGISTRAR LAS CAUSAS A LAS VARIACIONES CON RESPECTO DEL INDICADOR</v>
      </c>
      <c r="E151" s="151"/>
      <c r="F151" s="151"/>
      <c r="G151" s="151"/>
      <c r="H151" s="151"/>
      <c r="I151" s="151"/>
      <c r="J151" s="151"/>
      <c r="K151" s="152"/>
      <c r="L151" s="150" t="str">
        <f>IF(AND(D79=0,D81=0),"El indicador no aplica",IF(AND(H77&gt;=95,H77&lt;=105,H79&gt;=90,H79&lt;=110,H81&gt;=90,H81&lt;=110),"OK",IF(ISBLANK(J78),"NO HA REGISTRADO LAS CAUSA, LOS RIESGOS Y EFECTOS",IF(ISTEXT(J78),"OK"))))</f>
        <v>OK</v>
      </c>
      <c r="M151" s="151"/>
      <c r="N151" s="151"/>
      <c r="O151" s="151"/>
      <c r="P151" s="152"/>
      <c r="Q151" s="35"/>
      <c r="R151" s="35"/>
      <c r="S151" s="35"/>
    </row>
    <row r="152" spans="1:19" ht="50.1" customHeight="1">
      <c r="A152" s="35"/>
      <c r="B152" s="35"/>
      <c r="C152" s="37" t="s">
        <v>88</v>
      </c>
      <c r="D152" s="150" t="str">
        <f>IF(D87=0,"EL INDICADOR NO APLICA",IF(AND(H87&gt;=95,H87&lt;=105,H89&gt;=90,H89&lt;=110,H91&gt;=90,H91&lt;=110),"EL INDICADOR SE ALCANZÓ DE ACUERDO A LO PROGRAMADO",IF(AND(H87&gt;=95,H87&lt;=105,OR(H89&lt;90,H89&gt;110,H91&lt;90,H91&gt;110)),"DEBERÁ REGISTRAR LAS CAUSAS A LAS VARIACIONES CON RESPECTO DEL INDICADOR Y SUS VARIABLES, ASÍ COMO EL RIESGO Y LAS ACCIONES",IF(AND(H87&lt;95,H89&gt;=90,H89&lt;=110,H91&gt;=90,H91&lt;=110),"DEBERÁ REGISTRAR LAS CAUSAS A LAS VARIACIONES CON RESPECTO DEL INDICADOR",IF(AND(H87&gt;105,H89&gt;=90,H89&lt;=110,H91&gt;=90,H91&lt;=110),"DEBERÁ REGISTRAR LAS CAUSA A LAS VARIACIONES CON RESPECTO DEL INDICADOR",IF(AND(H87&lt;95,OR(H89&lt;90,H89&gt;110,H91&lt;90,H91&gt;110)),"DEBERÁ REGISTRAR LAS CAUSAS A LAS VARIACIONES CON RESPECTO DEL INDICADOR Y SUS VARIABLES, ASÍ COMO EL RIESGO Y LAS ACCIONES",IF(AND(H87&gt;105,OR(H89&lt;90,H89&gt;110,H91&lt;90,H91&gt;110)),"DEBERÁ REGISTRAR LAS CAUSAS A LAS VARIACIONES CON RESPECTO DEL INDICADOR Y SUS VARIABLES, ASÍ COMO EL RIESGO Y LAS ACCIONES")))))))</f>
        <v>DEBERÁ REGISTRAR LAS CAUSAS A LAS VARIACIONES CON RESPECTO DEL INDICADOR Y SUS VARIABLES, ASÍ COMO EL RIESGO Y LAS ACCIONES</v>
      </c>
      <c r="E152" s="151"/>
      <c r="F152" s="151"/>
      <c r="G152" s="151"/>
      <c r="H152" s="151"/>
      <c r="I152" s="151"/>
      <c r="J152" s="151"/>
      <c r="K152" s="152"/>
      <c r="L152" s="150" t="str">
        <f>IF(AND(D89=0,D91=0),"El indicador no aplica",IF(AND(H87&gt;=95,H87&lt;=105,H89&gt;=90,H89&lt;=110,H91&gt;=90,H91&lt;=110),"OK",IF(ISBLANK(J88),"NO HA REGISTRADO LAS CAUSA, LOS RIESGOS Y EFECTOS",IF(ISTEXT(J88),"OK"))))</f>
        <v>OK</v>
      </c>
      <c r="M152" s="151"/>
      <c r="N152" s="151"/>
      <c r="O152" s="151"/>
      <c r="P152" s="152"/>
      <c r="Q152" s="35"/>
      <c r="R152" s="35"/>
      <c r="S152" s="35"/>
    </row>
    <row r="153" spans="1:19" ht="50.1" customHeight="1">
      <c r="A153" s="35"/>
      <c r="B153" s="35"/>
      <c r="C153" s="37" t="s">
        <v>80</v>
      </c>
      <c r="D153" s="150" t="str">
        <f>IF(D97=0,"EL INDICADOR NO APLICA",IF(AND(H97&gt;=95,H97&lt;=105,H99&gt;=90,H99&lt;=110,H101&gt;=90,H101&lt;=110),"EL INDICADOR SE ALCANZÓ DE ACUERDO A LO PROGRAMADO",IF(AND(H97&gt;=95,H97&lt;=105,OR(H99&lt;90,H99&gt;110,H101&lt;90,H101&gt;110)),"DEBERÁ REGISTRAR LAS CAUSAS A LAS VARIACIONES CON RESPECTO DEL INDICADOR Y SUS VARIABLES, ASÍ COMO EL RIESGO Y LAS ACCIONES",IF(AND(H97&lt;95,H99&gt;=90,H99&lt;=110,H101&gt;=90,H101&lt;=110),"DEBERÁ REGISTRAR LAS CAUSAS A LAS VARIACIONES CON RESPECTO DEL INDICADOR",IF(AND(H97&gt;105,H99&gt;=90,H99&lt;=110,H101&gt;=90,H101&lt;=110),"DEBERÁ REGISTRAR LAS CAUSA A LAS VARIACIONES CON RESPECTO DEL INDICADOR",IF(AND(H97&lt;95,OR(H99&lt;90,H99&gt;110,H101&lt;90,H101&gt;110)),"DEBERÁ REGISTRAR LAS CAUSAS A LAS VARIACIONES CON RESPECTO DEL INDICADOR Y SUS VARIABLES, ASÍ COMO EL RIESGO Y LAS ACCIONES",IF(AND(H97&gt;105,OR(H99&lt;90,H99&gt;110,H101&lt;90,H101&gt;110)),"DEBERÁ REGISTRAR LAS CAUSAS A LAS VARIACIONES CON RESPECTO DEL INDICADOR Y SUS VARIABLES, ASÍ COMO EL RIESGO Y LAS ACCIONES")))))))</f>
        <v>DEBERÁ REGISTRAR LAS CAUSAS A LAS VARIACIONES CON RESPECTO DEL INDICADOR Y SUS VARIABLES, ASÍ COMO EL RIESGO Y LAS ACCIONES</v>
      </c>
      <c r="E153" s="151"/>
      <c r="F153" s="151"/>
      <c r="G153" s="151"/>
      <c r="H153" s="151"/>
      <c r="I153" s="151"/>
      <c r="J153" s="151"/>
      <c r="K153" s="152"/>
      <c r="L153" s="150" t="str">
        <f>IF(AND(D99=0,D101=0),"El indicador no aplica",IF(AND(H97&gt;=95,H97&lt;=105,H99&gt;=90,H99&lt;=110,H101&gt;=90,H101&lt;=110),"OK",IF(ISBLANK(J98),"NO HA REGISTRADO LAS CAUSA, LOS RIESGOS Y EFECTOS",IF(ISTEXT(J98),"OK"))))</f>
        <v>OK</v>
      </c>
      <c r="M153" s="151"/>
      <c r="N153" s="151"/>
      <c r="O153" s="151"/>
      <c r="P153" s="152"/>
      <c r="Q153" s="35"/>
      <c r="R153" s="35"/>
      <c r="S153" s="35"/>
    </row>
    <row r="154" spans="1:19" ht="50.1" customHeight="1">
      <c r="A154" s="35"/>
      <c r="B154" s="35"/>
      <c r="C154" s="37" t="s">
        <v>89</v>
      </c>
      <c r="D154" s="150" t="str">
        <f>IF(D107=0,"EL INDICADOR NO APLICA",IF(AND(H107&gt;=95,H107&lt;=105,H109&gt;=90,H109&lt;=110,H111&gt;=90,H111&lt;=110),"EL INDICADOR SE ALCANZÓ DE ACUERDO A LO PROGRAMADO",IF(AND(H107&gt;=95,H107&lt;=105,OR(H109&lt;90,H109&gt;110,H111&lt;90,H111&gt;110)),"DEBERÁ REGISTRAR LAS CAUSAS A LAS VARIACIONES CON RESPECTO DEL INDICADOR Y SUS VARIABLES, ASÍ COMO EL RIESGO Y LAS ACCIONES",IF(AND(H107&lt;95,H109&gt;=90,H109&lt;=110,H111&gt;=90,H111&lt;=110),"DEBERÁ REGISTRAR LAS CAUSAS A LAS VARIACIONES CON RESPECTO DEL INDICADOR",IF(AND(H107&gt;105,H109&gt;=90,H109&lt;=110,H111&gt;=90,H111&lt;=110),"DEBERÁ REGISTRAR LAS CAUSA A LAS VARIACIONES CON RESPECTO DEL INDICADOR",IF(AND(H107&lt;95,OR(H109&lt;90,H109&gt;110,H111&lt;90,H111&gt;110)),"DEBERÁ REGISTRAR LAS CAUSAS A LAS VARIACIONES CON RESPECTO DEL INDICADOR Y SUS VARIABLES, ASÍ COMO EL RIESGO Y LAS ACCIONES",IF(AND(H107&gt;105,OR(H109&lt;90,H109&gt;110,H111&lt;90,H111&gt;110)),"DEBERÁ REGISTRAR LAS CAUSAS A LAS VARIACIONES CON RESPECTO DEL INDICADOR Y SUS VARIABLES, ASÍ COMO EL RIESGO Y LAS ACCIONES")))))))</f>
        <v>EL INDICADOR SE ALCANZÓ DE ACUERDO A LO PROGRAMADO</v>
      </c>
      <c r="E154" s="151"/>
      <c r="F154" s="151"/>
      <c r="G154" s="151"/>
      <c r="H154" s="151"/>
      <c r="I154" s="151"/>
      <c r="J154" s="151"/>
      <c r="K154" s="152"/>
      <c r="L154" s="150" t="str">
        <f>IF(AND(D109=0,D111=0),"El indicador no aplica",IF(AND(H107&gt;=95,H107&lt;=105,H109&gt;=90,H109&lt;=110,H111&gt;=90,H111&lt;=110),"OK",IF(ISBLANK(J108),"NO HA REGISTRADO LAS CAUSA, LOS RIESGOS Y EFECTOS",IF(ISTEXT(J108),"OK"))))</f>
        <v>OK</v>
      </c>
      <c r="M154" s="151"/>
      <c r="N154" s="151"/>
      <c r="O154" s="151"/>
      <c r="P154" s="152"/>
      <c r="Q154" s="35"/>
      <c r="R154" s="35"/>
      <c r="S154" s="35"/>
    </row>
    <row r="155" spans="1:19" ht="50.1" customHeight="1">
      <c r="A155" s="35"/>
      <c r="B155" s="35"/>
      <c r="C155" s="37" t="s">
        <v>90</v>
      </c>
      <c r="D155" s="150" t="str">
        <f>IF(D117=0,"EL INDICADRO NO APLICA",IF(D119&lt;E119,"LOS DÍAS ESTANCIA ALCANZADOS DEBEN SER MENORES O IGUALES A LOS PROGRAMADOS","CORRECTO"))</f>
        <v>CORRECTO</v>
      </c>
      <c r="E155" s="151"/>
      <c r="F155" s="151"/>
      <c r="G155" s="151"/>
      <c r="H155" s="151"/>
      <c r="I155" s="151"/>
      <c r="J155" s="151"/>
      <c r="K155" s="152"/>
      <c r="L155" s="150" t="str">
        <f>IF(AND(D119=0,D121=0),"El indicador no aplica",IF(D119&lt;E119,"CORREGIR",IF(ISBLANK(J118),"NO HA REGISTRADO LAS CAUSA, LOS RIESGOS Y EFECTOS",IF(ISTEXT(J118),"OK"))))</f>
        <v>OK</v>
      </c>
      <c r="M155" s="151"/>
      <c r="N155" s="151"/>
      <c r="O155" s="151"/>
      <c r="P155" s="152"/>
      <c r="Q155" s="35"/>
      <c r="R155" s="35"/>
      <c r="S155" s="35"/>
    </row>
    <row r="156" spans="1:19" ht="50.1" customHeight="1">
      <c r="A156" s="35"/>
      <c r="B156" s="35"/>
      <c r="C156" s="37" t="s">
        <v>91</v>
      </c>
      <c r="D156" s="150" t="str">
        <f>IF(D127=0,"EL INDICADOR NO APLICA",IF(AND(H127&gt;=95,H127&lt;=105,H129&gt;=90,H129&lt;=110,H131&gt;=90,H131&lt;=110),"EL INDICADOR SE ALCANZÓ DE ACUERDO A LO PROGRAMADO",IF(AND(H127&gt;=95,H127&lt;=105,OR(H129&lt;90,H129&gt;110,H131&lt;90,H131&gt;110)),"DEBERÁ REGISTRAR LAS CAUSAS A LAS VARIACIONES CON RESPECTO DEL INDICADOR Y SUS VARIABLES, ASÍ COMO EL RIESGO Y LAS ACCIONES",IF(AND(H127&lt;95,H129&gt;=90,H129&lt;=110,H131&gt;=90,H131&lt;=110),"DEBERÁ REGISTRAR LAS CAUSAS A LAS VARIACIONES CON RESPECTO DEL INDICADOR",IF(AND(H127&gt;105,H129&gt;=90,H129&lt;=110,H131&gt;=90,H131&lt;=110),"DEBERÁ REGISTRAR LAS CAUSA A LAS VARIACIONES CON RESPECTO DEL INDICADOR",IF(AND(H127&lt;95,OR(H129&lt;90,H129&gt;110,H131&lt;90,H131&gt;110)),"DEBERÁ REGISTRAR LAS CAUSAS A LAS VARIACIONES CON RESPECTO DEL INDICADOR Y SUS VARIABLES, ASÍ COMO EL RIESGO Y LAS ACCIONES",IF(AND(H127&gt;105,OR(H129&lt;90,H129&gt;110,H131&lt;90,H131&gt;110)),"DEBERÁ REGISTRAR LAS CAUSAS A LAS VARIACIONES CON RESPECTO DEL INDICADOR Y SUS VARIABLES, ASÍ COMO EL RIESGO Y LAS ACCIONES")))))))</f>
        <v>DEBERÁ REGISTRAR LAS CAUSAS A LAS VARIACIONES CON RESPECTO DEL INDICADOR Y SUS VARIABLES, ASÍ COMO EL RIESGO Y LAS ACCIONES</v>
      </c>
      <c r="E156" s="151"/>
      <c r="F156" s="151"/>
      <c r="G156" s="151"/>
      <c r="H156" s="151"/>
      <c r="I156" s="151"/>
      <c r="J156" s="151"/>
      <c r="K156" s="152"/>
      <c r="L156" s="150" t="str">
        <f>IF(AND(D129=0,D131=0),"El indicador no aplica",IF(AND(H127&gt;=95,H127&lt;=105,H129&gt;=90,H129&lt;=110,H131&gt;=90,H131&lt;=110),"OK",IF(ISBLANK(J128),"NO HA REGISTRADO LAS CAUSA, LOS RIESGOS Y EFECTOS",IF(ISTEXT(J128),"OK"))))</f>
        <v>OK</v>
      </c>
      <c r="M156" s="151"/>
      <c r="N156" s="151"/>
      <c r="O156" s="151"/>
      <c r="P156" s="152"/>
      <c r="Q156" s="35"/>
      <c r="R156" s="35"/>
      <c r="S156" s="35"/>
    </row>
    <row r="157" spans="1:19" ht="50.1" customHeight="1">
      <c r="A157" s="35"/>
      <c r="B157" s="35"/>
      <c r="C157" s="37" t="s">
        <v>81</v>
      </c>
      <c r="D157" s="150" t="str">
        <f>IF(D137=0,"EL INDICADOR NO APLICA",IF(OR(D139&lt;E139,D141&lt;E141),"TANTO EL NUMERO DE EPISODIOS COMO LOS DÍAS DE ESTANCIA ALCANZADOS  DEBEN SER MENORES O IGUALES A LOS PROGRAMADOS","CORRECTO"))</f>
        <v>CORRECTO</v>
      </c>
      <c r="E157" s="151"/>
      <c r="F157" s="151"/>
      <c r="G157" s="151"/>
      <c r="H157" s="151"/>
      <c r="I157" s="151"/>
      <c r="J157" s="151"/>
      <c r="K157" s="152"/>
      <c r="L157" s="150" t="str">
        <f>IF(AND(D139=0,D141=0),"El indicador no aplica",IF(OR(D139&lt;E139,D141&lt;E141),"CORREGIR",IF(ISBLANK(J138),"NO HA REGISTRADO LAS CAUSA, LOS RIESGOS Y EFECTOS",IF(ISTEXT(J138),"OK"))))</f>
        <v>OK</v>
      </c>
      <c r="M157" s="151"/>
      <c r="N157" s="151"/>
      <c r="O157" s="151"/>
      <c r="P157" s="152"/>
      <c r="Q157" s="35"/>
      <c r="R157" s="35"/>
      <c r="S157" s="35"/>
    </row>
    <row r="158" spans="1:19" ht="74.25" customHeight="1">
      <c r="C158" s="141" t="s">
        <v>22</v>
      </c>
      <c r="D158" s="141"/>
      <c r="E158" s="141"/>
      <c r="J158" s="141" t="s">
        <v>23</v>
      </c>
      <c r="K158" s="141"/>
      <c r="L158" s="141"/>
      <c r="M158" s="141"/>
      <c r="N158" s="141"/>
      <c r="O158" s="141"/>
      <c r="P158" s="141"/>
      <c r="Q158" s="141"/>
      <c r="R158" s="141"/>
    </row>
    <row r="159" spans="1:19" ht="165" customHeight="1">
      <c r="C159" s="142"/>
      <c r="D159" s="142"/>
      <c r="E159" s="142"/>
      <c r="J159" s="142"/>
      <c r="K159" s="142"/>
      <c r="L159" s="142"/>
      <c r="M159" s="142"/>
      <c r="N159" s="142"/>
      <c r="O159" s="142"/>
      <c r="P159" s="142"/>
      <c r="Q159" s="142"/>
      <c r="R159" s="142"/>
    </row>
    <row r="160" spans="1:19" ht="76.5" customHeight="1">
      <c r="C160" s="143" t="s">
        <v>24</v>
      </c>
      <c r="D160" s="144"/>
      <c r="E160" s="144"/>
      <c r="J160" s="143" t="s">
        <v>25</v>
      </c>
      <c r="K160" s="144"/>
      <c r="L160" s="144"/>
      <c r="M160" s="144"/>
      <c r="N160" s="144"/>
      <c r="O160" s="144"/>
      <c r="P160" s="144"/>
      <c r="Q160" s="144"/>
      <c r="R160" s="144"/>
    </row>
    <row r="161" spans="2:18" ht="90" customHeight="1">
      <c r="B161" s="145" t="s">
        <v>26</v>
      </c>
      <c r="C161" s="146"/>
      <c r="D161" s="146"/>
      <c r="E161" s="146"/>
      <c r="F161" s="146"/>
      <c r="G161" s="146"/>
      <c r="H161" s="146"/>
      <c r="I161" s="146"/>
      <c r="J161" s="146"/>
      <c r="K161" s="146"/>
      <c r="L161" s="146"/>
      <c r="M161" s="146"/>
      <c r="N161" s="146"/>
      <c r="O161" s="146"/>
      <c r="P161" s="146"/>
      <c r="Q161" s="146"/>
      <c r="R161" s="146"/>
    </row>
    <row r="162" spans="2:18" ht="43.5" customHeight="1"/>
  </sheetData>
  <sheetProtection selectLockedCells="1"/>
  <dataConsolidate/>
  <mergeCells count="491">
    <mergeCell ref="D157:K157"/>
    <mergeCell ref="L157:P157"/>
    <mergeCell ref="D155:K155"/>
    <mergeCell ref="L155:P155"/>
    <mergeCell ref="D147:K147"/>
    <mergeCell ref="L147:P147"/>
    <mergeCell ref="D148:K148"/>
    <mergeCell ref="L148:P148"/>
    <mergeCell ref="D149:K149"/>
    <mergeCell ref="L149:P149"/>
    <mergeCell ref="D150:K150"/>
    <mergeCell ref="L150:P150"/>
    <mergeCell ref="D152:K152"/>
    <mergeCell ref="L152:P152"/>
    <mergeCell ref="D153:K153"/>
    <mergeCell ref="L153:P153"/>
    <mergeCell ref="D154:K154"/>
    <mergeCell ref="L154:P154"/>
    <mergeCell ref="D144:K144"/>
    <mergeCell ref="L144:P144"/>
    <mergeCell ref="D145:K145"/>
    <mergeCell ref="L145:P145"/>
    <mergeCell ref="D146:K146"/>
    <mergeCell ref="L146:P146"/>
    <mergeCell ref="D151:K151"/>
    <mergeCell ref="L151:P151"/>
    <mergeCell ref="D156:K156"/>
    <mergeCell ref="L156:P156"/>
    <mergeCell ref="A143:S143"/>
    <mergeCell ref="C158:E158"/>
    <mergeCell ref="J158:R158"/>
    <mergeCell ref="C159:E159"/>
    <mergeCell ref="J159:R159"/>
    <mergeCell ref="C160:E160"/>
    <mergeCell ref="J160:R160"/>
    <mergeCell ref="B161:R161"/>
    <mergeCell ref="A137:A142"/>
    <mergeCell ref="B137:B138"/>
    <mergeCell ref="C137:C138"/>
    <mergeCell ref="D137:D138"/>
    <mergeCell ref="E137:E138"/>
    <mergeCell ref="F137:G138"/>
    <mergeCell ref="H137:I138"/>
    <mergeCell ref="J137:S137"/>
    <mergeCell ref="J138:S138"/>
    <mergeCell ref="B139:B140"/>
    <mergeCell ref="C139:C140"/>
    <mergeCell ref="D139:D140"/>
    <mergeCell ref="E139:E140"/>
    <mergeCell ref="F139:G140"/>
    <mergeCell ref="H139:I140"/>
    <mergeCell ref="J139:S139"/>
    <mergeCell ref="J140:S140"/>
    <mergeCell ref="B141:B142"/>
    <mergeCell ref="C141:C142"/>
    <mergeCell ref="D141:D142"/>
    <mergeCell ref="E141:E142"/>
    <mergeCell ref="F141:G142"/>
    <mergeCell ref="H141:I142"/>
    <mergeCell ref="J141:S141"/>
    <mergeCell ref="J142:S142"/>
    <mergeCell ref="A127:A132"/>
    <mergeCell ref="B127:B128"/>
    <mergeCell ref="C127:C128"/>
    <mergeCell ref="D127:D128"/>
    <mergeCell ref="E127:E128"/>
    <mergeCell ref="F127:G128"/>
    <mergeCell ref="H127:I128"/>
    <mergeCell ref="J127:S127"/>
    <mergeCell ref="J128:S128"/>
    <mergeCell ref="B129:B130"/>
    <mergeCell ref="C129:C130"/>
    <mergeCell ref="D129:D130"/>
    <mergeCell ref="E129:E130"/>
    <mergeCell ref="F129:G130"/>
    <mergeCell ref="H129:I130"/>
    <mergeCell ref="J129:S129"/>
    <mergeCell ref="J130:S130"/>
    <mergeCell ref="B131:B132"/>
    <mergeCell ref="C131:C132"/>
    <mergeCell ref="D131:D132"/>
    <mergeCell ref="E131:E132"/>
    <mergeCell ref="F131:G132"/>
    <mergeCell ref="H131:I132"/>
    <mergeCell ref="J131:S131"/>
    <mergeCell ref="A133:S133"/>
    <mergeCell ref="A134:A136"/>
    <mergeCell ref="B134:C136"/>
    <mergeCell ref="D134:E134"/>
    <mergeCell ref="F134:I134"/>
    <mergeCell ref="J134:S136"/>
    <mergeCell ref="F135:G135"/>
    <mergeCell ref="H135:I135"/>
    <mergeCell ref="F136:G136"/>
    <mergeCell ref="H136:I136"/>
    <mergeCell ref="J132:S132"/>
    <mergeCell ref="A117:A122"/>
    <mergeCell ref="B117:B118"/>
    <mergeCell ref="C117:C118"/>
    <mergeCell ref="D117:D118"/>
    <mergeCell ref="E117:E118"/>
    <mergeCell ref="F117:G118"/>
    <mergeCell ref="H117:I118"/>
    <mergeCell ref="J117:S117"/>
    <mergeCell ref="J118:S118"/>
    <mergeCell ref="B119:B120"/>
    <mergeCell ref="C119:C120"/>
    <mergeCell ref="D119:D120"/>
    <mergeCell ref="E119:E120"/>
    <mergeCell ref="F119:G120"/>
    <mergeCell ref="A124:A126"/>
    <mergeCell ref="B124:C126"/>
    <mergeCell ref="D124:E124"/>
    <mergeCell ref="F124:I124"/>
    <mergeCell ref="J124:S126"/>
    <mergeCell ref="F125:G125"/>
    <mergeCell ref="H125:I125"/>
    <mergeCell ref="F126:G126"/>
    <mergeCell ref="H126:I126"/>
    <mergeCell ref="H119:I120"/>
    <mergeCell ref="J119:S119"/>
    <mergeCell ref="J120:S120"/>
    <mergeCell ref="B121:B122"/>
    <mergeCell ref="C121:C122"/>
    <mergeCell ref="D121:D122"/>
    <mergeCell ref="E121:E122"/>
    <mergeCell ref="F121:G122"/>
    <mergeCell ref="H121:I122"/>
    <mergeCell ref="J121:S121"/>
    <mergeCell ref="J122:S122"/>
    <mergeCell ref="A107:A112"/>
    <mergeCell ref="B107:B108"/>
    <mergeCell ref="C107:C108"/>
    <mergeCell ref="D107:D108"/>
    <mergeCell ref="E107:E108"/>
    <mergeCell ref="F107:G108"/>
    <mergeCell ref="H107:I108"/>
    <mergeCell ref="J107:S107"/>
    <mergeCell ref="J108:S108"/>
    <mergeCell ref="B109:B110"/>
    <mergeCell ref="C109:C110"/>
    <mergeCell ref="D109:D110"/>
    <mergeCell ref="E109:E110"/>
    <mergeCell ref="F109:G110"/>
    <mergeCell ref="H109:I110"/>
    <mergeCell ref="J109:S109"/>
    <mergeCell ref="J110:S110"/>
    <mergeCell ref="B111:B112"/>
    <mergeCell ref="C111:C112"/>
    <mergeCell ref="D111:D112"/>
    <mergeCell ref="E111:E112"/>
    <mergeCell ref="F111:G112"/>
    <mergeCell ref="H111:I112"/>
    <mergeCell ref="J111:S111"/>
    <mergeCell ref="A113:S113"/>
    <mergeCell ref="A114:A116"/>
    <mergeCell ref="B114:C116"/>
    <mergeCell ref="D114:E114"/>
    <mergeCell ref="F114:I114"/>
    <mergeCell ref="J114:S116"/>
    <mergeCell ref="F115:G115"/>
    <mergeCell ref="H115:I115"/>
    <mergeCell ref="F116:G116"/>
    <mergeCell ref="H116:I116"/>
    <mergeCell ref="J112:S112"/>
    <mergeCell ref="A97:A102"/>
    <mergeCell ref="B97:B98"/>
    <mergeCell ref="C97:C98"/>
    <mergeCell ref="D97:D98"/>
    <mergeCell ref="E97:E98"/>
    <mergeCell ref="F97:G98"/>
    <mergeCell ref="H97:I98"/>
    <mergeCell ref="J97:S97"/>
    <mergeCell ref="J98:S98"/>
    <mergeCell ref="B99:B100"/>
    <mergeCell ref="C99:C100"/>
    <mergeCell ref="D99:D100"/>
    <mergeCell ref="E99:E100"/>
    <mergeCell ref="F99:G100"/>
    <mergeCell ref="A104:A106"/>
    <mergeCell ref="B104:C106"/>
    <mergeCell ref="D104:E104"/>
    <mergeCell ref="F104:I104"/>
    <mergeCell ref="J104:S106"/>
    <mergeCell ref="F105:G105"/>
    <mergeCell ref="H105:I105"/>
    <mergeCell ref="F106:G106"/>
    <mergeCell ref="H106:I106"/>
    <mergeCell ref="H99:I100"/>
    <mergeCell ref="J99:S99"/>
    <mergeCell ref="J100:S100"/>
    <mergeCell ref="B101:B102"/>
    <mergeCell ref="C101:C102"/>
    <mergeCell ref="D101:D102"/>
    <mergeCell ref="E101:E102"/>
    <mergeCell ref="F101:G102"/>
    <mergeCell ref="H101:I102"/>
    <mergeCell ref="J101:S101"/>
    <mergeCell ref="J102:S102"/>
    <mergeCell ref="A87:A92"/>
    <mergeCell ref="B87:B88"/>
    <mergeCell ref="C87:C88"/>
    <mergeCell ref="D87:D88"/>
    <mergeCell ref="E87:E88"/>
    <mergeCell ref="F87:G88"/>
    <mergeCell ref="H87:I88"/>
    <mergeCell ref="J87:S87"/>
    <mergeCell ref="J88:S88"/>
    <mergeCell ref="B89:B90"/>
    <mergeCell ref="C89:C90"/>
    <mergeCell ref="D89:D90"/>
    <mergeCell ref="E89:E90"/>
    <mergeCell ref="F89:G90"/>
    <mergeCell ref="H89:I90"/>
    <mergeCell ref="J89:S89"/>
    <mergeCell ref="J90:S90"/>
    <mergeCell ref="B91:B92"/>
    <mergeCell ref="C91:C92"/>
    <mergeCell ref="D91:D92"/>
    <mergeCell ref="E91:E92"/>
    <mergeCell ref="F91:G92"/>
    <mergeCell ref="H91:I92"/>
    <mergeCell ref="J91:S91"/>
    <mergeCell ref="A93:S93"/>
    <mergeCell ref="A94:A96"/>
    <mergeCell ref="B94:C96"/>
    <mergeCell ref="D94:E94"/>
    <mergeCell ref="F94:I94"/>
    <mergeCell ref="J94:S96"/>
    <mergeCell ref="F95:G95"/>
    <mergeCell ref="H95:I95"/>
    <mergeCell ref="F96:G96"/>
    <mergeCell ref="H96:I96"/>
    <mergeCell ref="J92:S92"/>
    <mergeCell ref="A77:A82"/>
    <mergeCell ref="B77:B78"/>
    <mergeCell ref="C77:C78"/>
    <mergeCell ref="D77:D78"/>
    <mergeCell ref="E77:E78"/>
    <mergeCell ref="F77:G78"/>
    <mergeCell ref="H77:I78"/>
    <mergeCell ref="J77:S77"/>
    <mergeCell ref="J78:S78"/>
    <mergeCell ref="B79:B80"/>
    <mergeCell ref="C79:C80"/>
    <mergeCell ref="D79:D80"/>
    <mergeCell ref="E79:E80"/>
    <mergeCell ref="F79:G80"/>
    <mergeCell ref="A84:A86"/>
    <mergeCell ref="B84:C86"/>
    <mergeCell ref="D84:E84"/>
    <mergeCell ref="F84:I84"/>
    <mergeCell ref="J84:S86"/>
    <mergeCell ref="F85:G85"/>
    <mergeCell ref="H85:I85"/>
    <mergeCell ref="F86:G86"/>
    <mergeCell ref="H86:I86"/>
    <mergeCell ref="H79:I80"/>
    <mergeCell ref="J79:S79"/>
    <mergeCell ref="J80:S80"/>
    <mergeCell ref="B81:B82"/>
    <mergeCell ref="C81:C82"/>
    <mergeCell ref="D81:D82"/>
    <mergeCell ref="E81:E82"/>
    <mergeCell ref="F81:G82"/>
    <mergeCell ref="H81:I82"/>
    <mergeCell ref="J81:S81"/>
    <mergeCell ref="J82:S82"/>
    <mergeCell ref="E71:E72"/>
    <mergeCell ref="F71:G72"/>
    <mergeCell ref="H71:I72"/>
    <mergeCell ref="J72:S72"/>
    <mergeCell ref="A74:A76"/>
    <mergeCell ref="B74:C76"/>
    <mergeCell ref="D74:E74"/>
    <mergeCell ref="F74:I74"/>
    <mergeCell ref="J74:S76"/>
    <mergeCell ref="F75:G75"/>
    <mergeCell ref="H75:I75"/>
    <mergeCell ref="F76:G76"/>
    <mergeCell ref="H76:I76"/>
    <mergeCell ref="J71:S71"/>
    <mergeCell ref="A73:S73"/>
    <mergeCell ref="A64:A66"/>
    <mergeCell ref="B64:C66"/>
    <mergeCell ref="D64:E64"/>
    <mergeCell ref="F64:I64"/>
    <mergeCell ref="J64:S66"/>
    <mergeCell ref="F66:G66"/>
    <mergeCell ref="H66:I66"/>
    <mergeCell ref="A67:A72"/>
    <mergeCell ref="B67:B68"/>
    <mergeCell ref="C67:C68"/>
    <mergeCell ref="D67:D68"/>
    <mergeCell ref="E67:E68"/>
    <mergeCell ref="F67:G68"/>
    <mergeCell ref="H67:I68"/>
    <mergeCell ref="B69:B70"/>
    <mergeCell ref="C69:C70"/>
    <mergeCell ref="D69:D70"/>
    <mergeCell ref="E69:E70"/>
    <mergeCell ref="F69:G70"/>
    <mergeCell ref="H69:I70"/>
    <mergeCell ref="B71:B72"/>
    <mergeCell ref="C71:C72"/>
    <mergeCell ref="D71:D72"/>
    <mergeCell ref="J67:S67"/>
    <mergeCell ref="J68:S68"/>
    <mergeCell ref="J69:S69"/>
    <mergeCell ref="J70:S70"/>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F65:G65"/>
    <mergeCell ref="H65:I65"/>
    <mergeCell ref="H46:I46"/>
    <mergeCell ref="J29:S29"/>
    <mergeCell ref="J38:S38"/>
    <mergeCell ref="F37:G38"/>
    <mergeCell ref="A57:A62"/>
    <mergeCell ref="J57:S57"/>
    <mergeCell ref="J59:S59"/>
    <mergeCell ref="J62:S62"/>
    <mergeCell ref="D54:E54"/>
    <mergeCell ref="F54:I54"/>
    <mergeCell ref="J54:S56"/>
    <mergeCell ref="F55:G55"/>
    <mergeCell ref="H55:I55"/>
    <mergeCell ref="F56:G56"/>
    <mergeCell ref="H56:I56"/>
    <mergeCell ref="F59:G60"/>
    <mergeCell ref="H59:I60"/>
    <mergeCell ref="J60:S60"/>
    <mergeCell ref="A54:A56"/>
    <mergeCell ref="B54:C56"/>
    <mergeCell ref="D59:D60"/>
    <mergeCell ref="E59:E60"/>
    <mergeCell ref="D17:D18"/>
    <mergeCell ref="E17:E18"/>
    <mergeCell ref="B37:B38"/>
    <mergeCell ref="C37:C38"/>
    <mergeCell ref="D37:D38"/>
    <mergeCell ref="E37:E38"/>
    <mergeCell ref="A17:A22"/>
    <mergeCell ref="A24:A26"/>
    <mergeCell ref="E39:E40"/>
    <mergeCell ref="B51:B52"/>
    <mergeCell ref="E4:M4"/>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J44:S46"/>
    <mergeCell ref="A37:A42"/>
    <mergeCell ref="B17:B18"/>
    <mergeCell ref="B19:B20"/>
    <mergeCell ref="C19:C20"/>
    <mergeCell ref="D19:D20"/>
    <mergeCell ref="E19:E20"/>
    <mergeCell ref="C17:C18"/>
    <mergeCell ref="F45:G45"/>
    <mergeCell ref="H45:I45"/>
    <mergeCell ref="F46:G46"/>
    <mergeCell ref="J27:S27"/>
    <mergeCell ref="A53:S53"/>
    <mergeCell ref="A47:A52"/>
    <mergeCell ref="J47:S47"/>
    <mergeCell ref="J50:S50"/>
    <mergeCell ref="J52:S52"/>
    <mergeCell ref="B47:B48"/>
    <mergeCell ref="C47:C48"/>
    <mergeCell ref="D47:D48"/>
    <mergeCell ref="E47:E48"/>
    <mergeCell ref="F47:G48"/>
    <mergeCell ref="H47:I48"/>
    <mergeCell ref="J48:S48"/>
    <mergeCell ref="B49:B50"/>
    <mergeCell ref="D49:D50"/>
    <mergeCell ref="E49:E50"/>
    <mergeCell ref="F49:G50"/>
    <mergeCell ref="H49:I50"/>
    <mergeCell ref="J49:S49"/>
    <mergeCell ref="E29:E30"/>
    <mergeCell ref="J31:S31"/>
    <mergeCell ref="E2:M2"/>
    <mergeCell ref="D5:N5"/>
    <mergeCell ref="M8:S8"/>
    <mergeCell ref="D9:J9"/>
    <mergeCell ref="A14:A16"/>
    <mergeCell ref="B14:C16"/>
    <mergeCell ref="D14:E14"/>
    <mergeCell ref="F14:I14"/>
    <mergeCell ref="J14:S16"/>
    <mergeCell ref="F15:G15"/>
    <mergeCell ref="Q11:S13"/>
    <mergeCell ref="N11:P13"/>
    <mergeCell ref="J17:S17"/>
    <mergeCell ref="J19:S19"/>
    <mergeCell ref="J22:S22"/>
    <mergeCell ref="H15:I15"/>
    <mergeCell ref="F16:G16"/>
    <mergeCell ref="H16:I16"/>
    <mergeCell ref="J18:S18"/>
    <mergeCell ref="J20:S20"/>
    <mergeCell ref="F19:G20"/>
    <mergeCell ref="H19:I20"/>
    <mergeCell ref="J21:S21"/>
    <mergeCell ref="F39:G40"/>
    <mergeCell ref="H39:I40"/>
    <mergeCell ref="J41:S41"/>
    <mergeCell ref="B41:B42"/>
    <mergeCell ref="C41:C42"/>
    <mergeCell ref="D41:D42"/>
    <mergeCell ref="E41:E42"/>
    <mergeCell ref="F41:G42"/>
    <mergeCell ref="H41:I42"/>
    <mergeCell ref="J40:S40"/>
    <mergeCell ref="J42:S42"/>
    <mergeCell ref="J39:S39"/>
    <mergeCell ref="B39:B40"/>
    <mergeCell ref="C39:C40"/>
    <mergeCell ref="D39:D40"/>
    <mergeCell ref="J24:S26"/>
    <mergeCell ref="F25:G25"/>
    <mergeCell ref="H25:I25"/>
    <mergeCell ref="F26:G26"/>
    <mergeCell ref="H26:I26"/>
    <mergeCell ref="J37:S37"/>
    <mergeCell ref="B29:B30"/>
    <mergeCell ref="B31:B32"/>
    <mergeCell ref="C29:C30"/>
    <mergeCell ref="J28:S28"/>
    <mergeCell ref="J30:S30"/>
    <mergeCell ref="J32:S32"/>
    <mergeCell ref="D29:D30"/>
    <mergeCell ref="H29:I30"/>
    <mergeCell ref="F29:G30"/>
    <mergeCell ref="C31:C32"/>
    <mergeCell ref="D31:D32"/>
    <mergeCell ref="E31:E32"/>
    <mergeCell ref="F31:G32"/>
    <mergeCell ref="H31:I32"/>
    <mergeCell ref="H37:I38"/>
    <mergeCell ref="B24:C26"/>
    <mergeCell ref="D24:E24"/>
    <mergeCell ref="C49:C50"/>
    <mergeCell ref="A27:A32"/>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7" manualBreakCount="7">
    <brk id="33" max="18" man="1"/>
    <brk id="53" max="18" man="1"/>
    <brk id="73" max="18" man="1"/>
    <brk id="93" max="18" man="1"/>
    <brk id="113" max="18" man="1"/>
    <brk id="133" max="18" man="1"/>
    <brk id="161"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E023</vt:lpstr>
      <vt:lpstr>'CONCENTRADO E023'!Área_de_impresión</vt:lpstr>
      <vt:lpstr>'CONCENTRADO E023'!Títulos_a_imprimir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2018-05-04T18:55:07Z</cp:lastPrinted>
  <dcterms:created xsi:type="dcterms:W3CDTF">2016-12-09T18:35:27Z</dcterms:created>
  <dcterms:modified xsi:type="dcterms:W3CDTF">2018-07-06T22:45:25Z</dcterms:modified>
</cp:coreProperties>
</file>